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Rekonstrukce odborn..." sheetId="2" r:id="rId2"/>
    <sheet name="002 - Elektro multioborov..." sheetId="3" r:id="rId3"/>
    <sheet name="003 - IT do stavby " sheetId="4" r:id="rId4"/>
    <sheet name="006 - Ostatní a vedlejší ...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'001 - Rekonstrukce odborn...'!$C$139:$K$352</definedName>
    <definedName name="_xlnm.Print_Area" localSheetId="1">'001 - Rekonstrukce odborn...'!$C$82:$J$119,'001 - Rekonstrukce odborn...'!$C$125:$K$352</definedName>
    <definedName name="_xlnm.Print_Titles" localSheetId="1">'001 - Rekonstrukce odborn...'!$139:$139</definedName>
    <definedName name="_xlnm._FilterDatabase" localSheetId="2" hidden="1">'002 - Elektro multioborov...'!$C$126:$K$233</definedName>
    <definedName name="_xlnm.Print_Area" localSheetId="2">'002 - Elektro multioborov...'!$C$82:$J$106,'002 - Elektro multioborov...'!$C$112:$K$233</definedName>
    <definedName name="_xlnm.Print_Titles" localSheetId="2">'002 - Elektro multioborov...'!$126:$126</definedName>
    <definedName name="_xlnm._FilterDatabase" localSheetId="3" hidden="1">'003 - IT do stavby '!$C$121:$K$130</definedName>
    <definedName name="_xlnm.Print_Area" localSheetId="3">'003 - IT do stavby '!$C$82:$J$101,'003 - IT do stavby '!$C$107:$K$130</definedName>
    <definedName name="_xlnm.Print_Titles" localSheetId="3">'003 - IT do stavby '!$121:$121</definedName>
    <definedName name="_xlnm._FilterDatabase" localSheetId="4" hidden="1">'006 - Ostatní a vedlejší ...'!$C$120:$K$143</definedName>
    <definedName name="_xlnm.Print_Area" localSheetId="4">'006 - Ostatní a vedlejší ...'!$C$82:$J$102,'006 - Ostatní a vedlejší ...'!$C$108:$K$143</definedName>
    <definedName name="_xlnm.Print_Titles" localSheetId="4">'006 - Ostatní a vedlejší 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9"/>
  <c i="5" r="J35"/>
  <c i="1" r="AX99"/>
  <c i="5" r="BI142"/>
  <c r="BH142"/>
  <c r="BG142"/>
  <c r="BF142"/>
  <c r="T142"/>
  <c r="T141"/>
  <c r="R142"/>
  <c r="R141"/>
  <c r="P142"/>
  <c r="P141"/>
  <c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111"/>
  <c i="4" r="J39"/>
  <c r="J38"/>
  <c i="1" r="AY98"/>
  <c i="4" r="J37"/>
  <c i="1" r="AX98"/>
  <c i="4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94"/>
  <c r="J19"/>
  <c r="J17"/>
  <c r="E17"/>
  <c r="F118"/>
  <c r="J16"/>
  <c r="J14"/>
  <c r="J116"/>
  <c r="E7"/>
  <c r="E110"/>
  <c i="3" r="J39"/>
  <c r="J38"/>
  <c i="1" r="AY97"/>
  <c i="3" r="J37"/>
  <c i="1" r="AX97"/>
  <c i="3"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123"/>
  <c r="J16"/>
  <c r="J14"/>
  <c r="J121"/>
  <c r="E7"/>
  <c r="E115"/>
  <c i="2" r="J39"/>
  <c r="J38"/>
  <c i="1" r="AY96"/>
  <c i="2" r="J37"/>
  <c i="1" r="AX96"/>
  <c i="2" r="BI349"/>
  <c r="BH349"/>
  <c r="BG349"/>
  <c r="BF349"/>
  <c r="T349"/>
  <c r="R349"/>
  <c r="P349"/>
  <c r="BI343"/>
  <c r="BH343"/>
  <c r="BG343"/>
  <c r="BF343"/>
  <c r="T343"/>
  <c r="R343"/>
  <c r="P343"/>
  <c r="BI338"/>
  <c r="BH338"/>
  <c r="BG338"/>
  <c r="BF338"/>
  <c r="T338"/>
  <c r="R338"/>
  <c r="P338"/>
  <c r="BI333"/>
  <c r="BH333"/>
  <c r="BG333"/>
  <c r="BF333"/>
  <c r="T333"/>
  <c r="R333"/>
  <c r="P333"/>
  <c r="BI330"/>
  <c r="BH330"/>
  <c r="BG330"/>
  <c r="BF330"/>
  <c r="T330"/>
  <c r="T329"/>
  <c r="R330"/>
  <c r="R329"/>
  <c r="P330"/>
  <c r="P329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F134"/>
  <c r="E132"/>
  <c r="F91"/>
  <c r="E89"/>
  <c r="J26"/>
  <c r="E26"/>
  <c r="J94"/>
  <c r="J25"/>
  <c r="J23"/>
  <c r="E23"/>
  <c r="J136"/>
  <c r="J22"/>
  <c r="J20"/>
  <c r="E20"/>
  <c r="F137"/>
  <c r="J19"/>
  <c r="J17"/>
  <c r="E17"/>
  <c r="F136"/>
  <c r="J16"/>
  <c r="J14"/>
  <c r="J134"/>
  <c r="E7"/>
  <c r="E128"/>
  <c i="1" r="L90"/>
  <c r="AM90"/>
  <c r="AM89"/>
  <c r="L89"/>
  <c r="AM87"/>
  <c r="L87"/>
  <c r="L85"/>
  <c r="L84"/>
  <c i="5" r="J142"/>
  <c r="J140"/>
  <c r="BK137"/>
  <c r="J137"/>
  <c r="BK135"/>
  <c r="BK133"/>
  <c r="J131"/>
  <c r="BK129"/>
  <c r="J126"/>
  <c r="BK125"/>
  <c r="BK124"/>
  <c i="4" r="BK130"/>
  <c r="BK129"/>
  <c r="BK128"/>
  <c r="J127"/>
  <c r="BK126"/>
  <c r="BK125"/>
  <c i="3" r="J232"/>
  <c r="BK231"/>
  <c r="BK230"/>
  <c r="BK227"/>
  <c r="BK226"/>
  <c r="J225"/>
  <c r="BK222"/>
  <c r="BK220"/>
  <c r="BK217"/>
  <c r="J215"/>
  <c r="BK213"/>
  <c r="J211"/>
  <c r="BK209"/>
  <c r="BK207"/>
  <c r="J205"/>
  <c r="BK203"/>
  <c r="BK201"/>
  <c r="BK199"/>
  <c r="BK197"/>
  <c r="BK195"/>
  <c r="BK193"/>
  <c r="J191"/>
  <c r="J189"/>
  <c r="BK187"/>
  <c r="BK185"/>
  <c r="BK183"/>
  <c r="BK181"/>
  <c r="BK179"/>
  <c r="BK177"/>
  <c r="BK174"/>
  <c r="BK172"/>
  <c r="J170"/>
  <c r="J168"/>
  <c r="BK165"/>
  <c r="BK163"/>
  <c r="J161"/>
  <c r="J159"/>
  <c r="J157"/>
  <c r="BK155"/>
  <c r="J153"/>
  <c r="BK151"/>
  <c r="J149"/>
  <c r="J147"/>
  <c r="BK145"/>
  <c r="BK143"/>
  <c r="J141"/>
  <c r="BK139"/>
  <c r="J137"/>
  <c r="BK135"/>
  <c r="J133"/>
  <c r="BK131"/>
  <c r="BK129"/>
  <c i="2" r="BK349"/>
  <c r="J349"/>
  <c r="BK343"/>
  <c r="J343"/>
  <c r="J338"/>
  <c r="J333"/>
  <c r="J330"/>
  <c r="BK328"/>
  <c r="J327"/>
  <c r="BK325"/>
  <c r="J323"/>
  <c r="BK322"/>
  <c r="J319"/>
  <c r="J317"/>
  <c r="J316"/>
  <c r="BK315"/>
  <c r="J312"/>
  <c r="BK311"/>
  <c r="J310"/>
  <c r="J308"/>
  <c r="J306"/>
  <c r="BK305"/>
  <c r="BK303"/>
  <c r="J299"/>
  <c r="J297"/>
  <c r="J296"/>
  <c r="BK295"/>
  <c r="BK293"/>
  <c r="J289"/>
  <c r="BK288"/>
  <c r="J287"/>
  <c r="BK285"/>
  <c r="BK284"/>
  <c r="BK282"/>
  <c r="J281"/>
  <c r="BK278"/>
  <c r="J276"/>
  <c r="J274"/>
  <c r="J272"/>
  <c r="BK271"/>
  <c r="J270"/>
  <c r="BK268"/>
  <c r="BK266"/>
  <c r="J264"/>
  <c r="BK262"/>
  <c r="J260"/>
  <c r="BK258"/>
  <c r="J256"/>
  <c r="J254"/>
  <c r="BK253"/>
  <c r="BK252"/>
  <c r="J251"/>
  <c r="BK249"/>
  <c r="J249"/>
  <c r="BK248"/>
  <c r="BK246"/>
  <c r="J245"/>
  <c r="BK243"/>
  <c r="J240"/>
  <c r="J238"/>
  <c r="J232"/>
  <c r="J226"/>
  <c r="J221"/>
  <c r="BK217"/>
  <c r="BK216"/>
  <c r="J215"/>
  <c r="BK214"/>
  <c r="BK213"/>
  <c r="J211"/>
  <c r="J210"/>
  <c r="BK207"/>
  <c r="J206"/>
  <c r="J203"/>
  <c r="J202"/>
  <c r="BK200"/>
  <c r="BK199"/>
  <c r="J195"/>
  <c r="BK192"/>
  <c r="J189"/>
  <c r="J187"/>
  <c r="BK185"/>
  <c r="BK178"/>
  <c r="J176"/>
  <c r="BK174"/>
  <c r="BK172"/>
  <c r="J170"/>
  <c r="J168"/>
  <c r="BK167"/>
  <c r="BK165"/>
  <c r="J162"/>
  <c r="BK160"/>
  <c r="BK157"/>
  <c r="J154"/>
  <c r="BK152"/>
  <c r="J149"/>
  <c r="J147"/>
  <c r="BK145"/>
  <c r="BK143"/>
  <c i="5" r="BK142"/>
  <c r="BK140"/>
  <c r="J135"/>
  <c r="J133"/>
  <c r="BK131"/>
  <c r="J129"/>
  <c r="BK126"/>
  <c r="J125"/>
  <c r="J124"/>
  <c i="4" r="J130"/>
  <c r="J129"/>
  <c r="J128"/>
  <c r="BK127"/>
  <c r="J126"/>
  <c r="J125"/>
  <c i="3" r="BK233"/>
  <c r="J233"/>
  <c r="BK232"/>
  <c r="J231"/>
  <c r="J230"/>
  <c r="J227"/>
  <c r="J226"/>
  <c r="BK225"/>
  <c r="J222"/>
  <c r="J220"/>
  <c r="J217"/>
  <c r="BK215"/>
  <c r="J213"/>
  <c r="BK211"/>
  <c r="J209"/>
  <c r="J207"/>
  <c r="BK205"/>
  <c r="J203"/>
  <c r="J201"/>
  <c r="J199"/>
  <c r="J197"/>
  <c r="J195"/>
  <c r="J193"/>
  <c r="BK191"/>
  <c r="BK189"/>
  <c r="J187"/>
  <c r="J185"/>
  <c r="J183"/>
  <c r="J181"/>
  <c r="J179"/>
  <c r="J177"/>
  <c r="J174"/>
  <c r="J172"/>
  <c r="BK170"/>
  <c r="BK168"/>
  <c r="J165"/>
  <c r="J163"/>
  <c r="BK161"/>
  <c r="BK159"/>
  <c r="BK157"/>
  <c r="J155"/>
  <c r="BK153"/>
  <c r="J151"/>
  <c r="BK149"/>
  <c r="BK147"/>
  <c r="J145"/>
  <c r="J143"/>
  <c r="BK141"/>
  <c r="J139"/>
  <c r="BK137"/>
  <c r="J135"/>
  <c r="BK133"/>
  <c r="J131"/>
  <c r="J129"/>
  <c i="2" r="BK338"/>
  <c r="BK333"/>
  <c r="BK330"/>
  <c r="J328"/>
  <c r="BK327"/>
  <c r="J325"/>
  <c r="BK323"/>
  <c r="J322"/>
  <c r="BK319"/>
  <c r="BK317"/>
  <c r="BK316"/>
  <c r="J315"/>
  <c r="BK312"/>
  <c r="J311"/>
  <c r="BK310"/>
  <c r="BK308"/>
  <c r="BK306"/>
  <c r="J305"/>
  <c r="J303"/>
  <c r="BK299"/>
  <c r="BK297"/>
  <c r="BK296"/>
  <c r="J295"/>
  <c r="J293"/>
  <c r="BK289"/>
  <c r="J288"/>
  <c r="BK287"/>
  <c r="J285"/>
  <c r="J284"/>
  <c r="J282"/>
  <c r="BK281"/>
  <c r="J278"/>
  <c r="BK276"/>
  <c r="BK274"/>
  <c r="BK272"/>
  <c r="J271"/>
  <c r="BK270"/>
  <c r="J268"/>
  <c r="J266"/>
  <c r="BK264"/>
  <c r="J262"/>
  <c r="BK260"/>
  <c r="J258"/>
  <c r="BK256"/>
  <c r="BK254"/>
  <c r="J253"/>
  <c r="J252"/>
  <c r="BK251"/>
  <c r="J248"/>
  <c r="J246"/>
  <c r="BK245"/>
  <c r="J243"/>
  <c r="BK240"/>
  <c r="BK238"/>
  <c r="BK237"/>
  <c r="J237"/>
  <c r="BK234"/>
  <c r="J234"/>
  <c r="BK232"/>
  <c r="BK229"/>
  <c r="J229"/>
  <c r="BK226"/>
  <c r="BK224"/>
  <c r="J224"/>
  <c r="BK222"/>
  <c r="J222"/>
  <c r="BK221"/>
  <c r="BK219"/>
  <c r="J219"/>
  <c r="J217"/>
  <c r="J216"/>
  <c r="BK215"/>
  <c r="J214"/>
  <c r="J213"/>
  <c r="BK211"/>
  <c r="BK210"/>
  <c r="J207"/>
  <c r="BK206"/>
  <c r="BK204"/>
  <c r="J204"/>
  <c r="BK203"/>
  <c r="BK202"/>
  <c r="J200"/>
  <c r="J199"/>
  <c r="BK195"/>
  <c r="J192"/>
  <c r="BK189"/>
  <c r="BK187"/>
  <c r="J185"/>
  <c r="BK183"/>
  <c r="J183"/>
  <c r="BK181"/>
  <c r="J181"/>
  <c r="J178"/>
  <c r="BK176"/>
  <c r="J174"/>
  <c r="J172"/>
  <c r="BK170"/>
  <c r="BK168"/>
  <c r="J167"/>
  <c r="J165"/>
  <c r="BK162"/>
  <c r="J160"/>
  <c r="J157"/>
  <c r="BK154"/>
  <c r="J152"/>
  <c r="BK149"/>
  <c r="BK147"/>
  <c r="J145"/>
  <c r="J143"/>
  <c i="1" r="AS95"/>
  <c i="2" l="1" r="BK142"/>
  <c r="R142"/>
  <c r="BK180"/>
  <c r="J180"/>
  <c r="J101"/>
  <c r="R180"/>
  <c r="BK198"/>
  <c r="J198"/>
  <c r="J102"/>
  <c r="R198"/>
  <c r="BK205"/>
  <c r="J205"/>
  <c r="J103"/>
  <c r="R205"/>
  <c r="BK209"/>
  <c r="J209"/>
  <c r="J105"/>
  <c r="R209"/>
  <c r="BK218"/>
  <c r="J218"/>
  <c r="J106"/>
  <c r="P218"/>
  <c r="T218"/>
  <c r="P223"/>
  <c r="T223"/>
  <c r="P247"/>
  <c r="T247"/>
  <c r="P255"/>
  <c r="T255"/>
  <c r="R280"/>
  <c r="BK286"/>
  <c r="J286"/>
  <c r="J111"/>
  <c r="P286"/>
  <c r="BK292"/>
  <c r="J292"/>
  <c r="J112"/>
  <c r="R292"/>
  <c r="BK302"/>
  <c r="J302"/>
  <c r="J113"/>
  <c r="R302"/>
  <c r="BK307"/>
  <c r="J307"/>
  <c r="J114"/>
  <c r="R307"/>
  <c r="BK314"/>
  <c r="J314"/>
  <c r="J115"/>
  <c r="P314"/>
  <c r="BK321"/>
  <c r="J321"/>
  <c r="J116"/>
  <c r="R321"/>
  <c r="P332"/>
  <c r="R332"/>
  <c i="3" r="BK128"/>
  <c r="R128"/>
  <c r="BK167"/>
  <c r="J167"/>
  <c r="J100"/>
  <c r="R167"/>
  <c r="BK176"/>
  <c r="J176"/>
  <c r="J101"/>
  <c r="T176"/>
  <c r="P219"/>
  <c r="T219"/>
  <c r="P224"/>
  <c r="T224"/>
  <c r="P229"/>
  <c r="P228"/>
  <c r="T229"/>
  <c r="T228"/>
  <c i="4" r="BK124"/>
  <c r="BK123"/>
  <c r="J123"/>
  <c r="J99"/>
  <c r="T124"/>
  <c r="T123"/>
  <c r="T122"/>
  <c i="5" r="BK123"/>
  <c r="J123"/>
  <c r="J98"/>
  <c r="P123"/>
  <c r="R123"/>
  <c r="T123"/>
  <c r="BK128"/>
  <c r="J128"/>
  <c r="J99"/>
  <c r="P128"/>
  <c r="R128"/>
  <c r="T128"/>
  <c i="2" r="P142"/>
  <c r="T142"/>
  <c r="P180"/>
  <c r="T180"/>
  <c r="P198"/>
  <c r="T198"/>
  <c r="P205"/>
  <c r="T205"/>
  <c r="P209"/>
  <c r="T209"/>
  <c r="R218"/>
  <c r="BK223"/>
  <c r="J223"/>
  <c r="J107"/>
  <c r="R223"/>
  <c r="BK247"/>
  <c r="J247"/>
  <c r="J108"/>
  <c r="R247"/>
  <c r="BK255"/>
  <c r="J255"/>
  <c r="J109"/>
  <c r="R255"/>
  <c r="BK280"/>
  <c r="J280"/>
  <c r="J110"/>
  <c r="P280"/>
  <c r="T280"/>
  <c r="R286"/>
  <c r="T286"/>
  <c r="P292"/>
  <c r="T292"/>
  <c r="P302"/>
  <c r="T302"/>
  <c r="P307"/>
  <c r="T307"/>
  <c r="R314"/>
  <c r="T314"/>
  <c r="P321"/>
  <c r="T321"/>
  <c r="BK332"/>
  <c r="J332"/>
  <c r="J118"/>
  <c r="T332"/>
  <c i="3" r="P128"/>
  <c r="T128"/>
  <c r="P167"/>
  <c r="T167"/>
  <c r="P176"/>
  <c r="R176"/>
  <c r="BK219"/>
  <c r="J219"/>
  <c r="J102"/>
  <c r="R219"/>
  <c r="BK224"/>
  <c r="J224"/>
  <c r="J103"/>
  <c r="R224"/>
  <c r="BK229"/>
  <c r="J229"/>
  <c r="J105"/>
  <c r="R229"/>
  <c r="R228"/>
  <c i="4" r="P124"/>
  <c r="P123"/>
  <c r="P122"/>
  <c i="1" r="AU98"/>
  <c i="4" r="R124"/>
  <c r="R123"/>
  <c r="R122"/>
  <c i="2" r="F93"/>
  <c r="F94"/>
  <c r="J137"/>
  <c r="BE145"/>
  <c r="BE147"/>
  <c r="BE152"/>
  <c r="BE154"/>
  <c r="BE160"/>
  <c r="BE167"/>
  <c r="BE168"/>
  <c r="BE172"/>
  <c r="BE174"/>
  <c r="BE176"/>
  <c r="BE178"/>
  <c r="BE181"/>
  <c r="BE185"/>
  <c r="BE187"/>
  <c r="BE192"/>
  <c r="BE200"/>
  <c r="BE203"/>
  <c r="BE204"/>
  <c r="BE207"/>
  <c r="BE210"/>
  <c r="BE211"/>
  <c r="BE213"/>
  <c r="BE214"/>
  <c r="BE216"/>
  <c r="BE219"/>
  <c r="BE221"/>
  <c r="BE222"/>
  <c r="BE224"/>
  <c r="BE229"/>
  <c r="BE232"/>
  <c r="BE234"/>
  <c r="BE237"/>
  <c r="BE238"/>
  <c r="BE243"/>
  <c r="BE246"/>
  <c r="BE248"/>
  <c r="BE249"/>
  <c r="BE251"/>
  <c r="BE253"/>
  <c r="BE254"/>
  <c r="BE258"/>
  <c r="BE262"/>
  <c r="BE268"/>
  <c r="BE271"/>
  <c r="BE276"/>
  <c r="BE282"/>
  <c r="BE284"/>
  <c r="BE289"/>
  <c r="BE295"/>
  <c r="BE297"/>
  <c r="BE299"/>
  <c r="BE305"/>
  <c r="BE308"/>
  <c r="BE311"/>
  <c r="BE315"/>
  <c r="BE316"/>
  <c r="BE319"/>
  <c r="BE322"/>
  <c r="BE328"/>
  <c r="BK329"/>
  <c r="J329"/>
  <c r="J117"/>
  <c i="3" r="E85"/>
  <c r="J91"/>
  <c r="J93"/>
  <c r="J94"/>
  <c r="BE131"/>
  <c r="BE135"/>
  <c r="BE139"/>
  <c r="BE143"/>
  <c r="BE145"/>
  <c r="BE149"/>
  <c r="BE151"/>
  <c r="BE155"/>
  <c r="BE157"/>
  <c r="BE159"/>
  <c r="BE163"/>
  <c r="BE174"/>
  <c r="BE189"/>
  <c r="BE195"/>
  <c r="BE203"/>
  <c r="BE209"/>
  <c r="BE213"/>
  <c r="BE217"/>
  <c r="BE222"/>
  <c r="BE225"/>
  <c r="BE231"/>
  <c r="BE232"/>
  <c r="BE233"/>
  <c i="4" r="J91"/>
  <c r="J93"/>
  <c r="J94"/>
  <c r="F119"/>
  <c r="BE126"/>
  <c r="BE130"/>
  <c i="5" r="E85"/>
  <c r="F91"/>
  <c r="F92"/>
  <c r="J118"/>
  <c r="BE125"/>
  <c r="BE129"/>
  <c r="BE140"/>
  <c r="BE142"/>
  <c r="BK139"/>
  <c r="J139"/>
  <c r="J100"/>
  <c r="BK141"/>
  <c r="J141"/>
  <c r="J101"/>
  <c i="2" r="E85"/>
  <c r="J91"/>
  <c r="J93"/>
  <c r="BE143"/>
  <c r="BE149"/>
  <c r="BE157"/>
  <c r="BE162"/>
  <c r="BE165"/>
  <c r="BE170"/>
  <c r="BE183"/>
  <c r="BE189"/>
  <c r="BE195"/>
  <c r="BE199"/>
  <c r="BE202"/>
  <c r="BE206"/>
  <c r="BE215"/>
  <c r="BE217"/>
  <c r="BE226"/>
  <c r="BE240"/>
  <c r="BE245"/>
  <c r="BE252"/>
  <c r="BE256"/>
  <c r="BE260"/>
  <c r="BE264"/>
  <c r="BE266"/>
  <c r="BE270"/>
  <c r="BE272"/>
  <c r="BE274"/>
  <c r="BE278"/>
  <c r="BE281"/>
  <c r="BE285"/>
  <c r="BE287"/>
  <c r="BE288"/>
  <c r="BE293"/>
  <c r="BE296"/>
  <c r="BE303"/>
  <c r="BE306"/>
  <c r="BE310"/>
  <c r="BE312"/>
  <c r="BE317"/>
  <c r="BE323"/>
  <c r="BE325"/>
  <c r="BE327"/>
  <c r="BE330"/>
  <c r="BE333"/>
  <c r="BE338"/>
  <c r="BE343"/>
  <c r="BE349"/>
  <c i="3" r="F93"/>
  <c r="F94"/>
  <c r="BE129"/>
  <c r="BE133"/>
  <c r="BE137"/>
  <c r="BE141"/>
  <c r="BE147"/>
  <c r="BE153"/>
  <c r="BE161"/>
  <c r="BE165"/>
  <c r="BE168"/>
  <c r="BE170"/>
  <c r="BE172"/>
  <c r="BE177"/>
  <c r="BE179"/>
  <c r="BE181"/>
  <c r="BE183"/>
  <c r="BE185"/>
  <c r="BE187"/>
  <c r="BE191"/>
  <c r="BE193"/>
  <c r="BE197"/>
  <c r="BE199"/>
  <c r="BE201"/>
  <c r="BE205"/>
  <c r="BE207"/>
  <c r="BE211"/>
  <c r="BE215"/>
  <c r="BE220"/>
  <c r="BE226"/>
  <c r="BE227"/>
  <c r="BE230"/>
  <c i="4" r="E85"/>
  <c r="F93"/>
  <c r="BE125"/>
  <c r="BE127"/>
  <c r="BE128"/>
  <c r="BE129"/>
  <c i="5" r="J89"/>
  <c r="J91"/>
  <c r="BE124"/>
  <c r="BE126"/>
  <c r="BE131"/>
  <c r="BE133"/>
  <c r="BE135"/>
  <c r="BE137"/>
  <c i="2" r="F36"/>
  <c i="1" r="BA96"/>
  <c i="2" r="F37"/>
  <c i="1" r="BB96"/>
  <c i="3" r="F36"/>
  <c i="1" r="BA97"/>
  <c i="4" r="J36"/>
  <c i="1" r="AW98"/>
  <c i="5" r="J34"/>
  <c i="1" r="AW99"/>
  <c i="5" r="F35"/>
  <c i="1" r="BB99"/>
  <c i="5" r="F37"/>
  <c i="1" r="BD99"/>
  <c i="2" r="J36"/>
  <c i="1" r="AW96"/>
  <c i="3" r="J36"/>
  <c i="1" r="AW97"/>
  <c i="4" r="F37"/>
  <c i="1" r="BB98"/>
  <c i="2" r="F39"/>
  <c i="1" r="BD96"/>
  <c i="3" r="F37"/>
  <c i="1" r="BB97"/>
  <c i="3" r="F39"/>
  <c i="1" r="BD97"/>
  <c i="4" r="F38"/>
  <c i="1" r="BC98"/>
  <c i="5" r="F34"/>
  <c i="1" r="BA99"/>
  <c i="5" r="F36"/>
  <c i="1" r="BC99"/>
  <c i="2" r="F38"/>
  <c i="1" r="BC96"/>
  <c i="3" r="F38"/>
  <c i="1" r="BC97"/>
  <c i="4" r="F36"/>
  <c i="1" r="BA98"/>
  <c i="4" r="F39"/>
  <c i="1" r="BD98"/>
  <c r="AS94"/>
  <c i="2" l="1" r="T208"/>
  <c i="5" r="T122"/>
  <c r="T121"/>
  <c r="P122"/>
  <c r="P121"/>
  <c i="1" r="AU99"/>
  <c i="3" r="T127"/>
  <c r="P127"/>
  <c i="1" r="AU97"/>
  <c i="2" r="P208"/>
  <c r="T141"/>
  <c r="T140"/>
  <c r="P141"/>
  <c r="P140"/>
  <c i="1" r="AU96"/>
  <c i="5" r="R122"/>
  <c r="R121"/>
  <c i="3" r="R127"/>
  <c i="2" r="R208"/>
  <c r="R141"/>
  <c r="R140"/>
  <c r="BK141"/>
  <c r="J141"/>
  <c r="J99"/>
  <c r="J142"/>
  <c r="J100"/>
  <c r="BK208"/>
  <c r="J208"/>
  <c r="J104"/>
  <c i="3" r="J128"/>
  <c r="J99"/>
  <c r="BK228"/>
  <c r="J228"/>
  <c r="J104"/>
  <c i="4" r="J124"/>
  <c r="J100"/>
  <c i="5" r="BK122"/>
  <c r="J122"/>
  <c r="J97"/>
  <c i="4" r="BK122"/>
  <c r="J122"/>
  <c i="1" r="BB95"/>
  <c r="AX95"/>
  <c i="4" r="J32"/>
  <c i="1" r="AG98"/>
  <c r="BC95"/>
  <c r="AY95"/>
  <c i="2" r="F35"/>
  <c i="1" r="AZ96"/>
  <c i="4" r="J35"/>
  <c i="1" r="AV98"/>
  <c r="AT98"/>
  <c i="5" r="F33"/>
  <c i="1" r="AZ99"/>
  <c i="5" r="J33"/>
  <c i="1" r="AV99"/>
  <c r="AT99"/>
  <c r="BA95"/>
  <c r="AW95"/>
  <c r="BD95"/>
  <c r="BD94"/>
  <c r="W33"/>
  <c i="2" r="J35"/>
  <c i="1" r="AV96"/>
  <c r="AT96"/>
  <c i="3" r="F35"/>
  <c i="1" r="AZ97"/>
  <c i="3" r="J35"/>
  <c i="1" r="AV97"/>
  <c r="AT97"/>
  <c i="4" r="F35"/>
  <c i="1" r="AZ98"/>
  <c i="4" l="1" r="J41"/>
  <c i="3" r="BK127"/>
  <c r="J127"/>
  <c r="J98"/>
  <c i="2" r="BK140"/>
  <c r="J140"/>
  <c r="J98"/>
  <c i="4" r="J98"/>
  <c i="5" r="BK121"/>
  <c r="J121"/>
  <c r="J96"/>
  <c i="1" r="AN98"/>
  <c r="AU95"/>
  <c r="AU94"/>
  <c r="AZ95"/>
  <c r="AV95"/>
  <c r="AT95"/>
  <c r="BA94"/>
  <c r="W30"/>
  <c r="BC94"/>
  <c r="W32"/>
  <c r="BB94"/>
  <c r="W31"/>
  <c l="1" r="AX94"/>
  <c r="AY94"/>
  <c i="2" r="J32"/>
  <c i="1" r="AG96"/>
  <c r="AN96"/>
  <c i="3" r="J32"/>
  <c i="1" r="AG97"/>
  <c r="AN97"/>
  <c i="5" r="J30"/>
  <c i="1" r="AG99"/>
  <c r="AN99"/>
  <c r="AW94"/>
  <c r="AK30"/>
  <c r="AZ94"/>
  <c r="W29"/>
  <c i="2" l="1" r="J41"/>
  <c i="3" r="J41"/>
  <c i="5" r="J39"/>
  <c i="1" r="AG95"/>
  <c r="AG94"/>
  <c r="AK26"/>
  <c r="AV94"/>
  <c r="AK29"/>
  <c l="1" r="AN95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<sst xmlns="http://schemas.openxmlformats.org/spreadsheetml/2006/main">
  <si>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</si>
  <si>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</si>
  <si>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</si>
  <si>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</si>
  <si>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</si>
  <si>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{227da9b1-f673-43e5-b317-004fd92aad47}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</si>
  <si>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</si>
  <si>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</si>
  <si>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</si>
  <si>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</si>
  <si>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</si>
  <si>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</si>
  <si>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</si>
  <si>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</si>
  <si>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20212102002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</si>
  <si>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</si>
  <si>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</si>
  <si>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odborných učeben ZŠ Karviná - školy III - ZŠ Borovského  stavba</t>
  </si>
  <si>
    <t>KSO:</t>
  </si>
  <si>
    <t>CC-CZ:</t>
  </si>
  <si>
    <t>Místo:</t>
  </si>
  <si>
    <t xml:space="preserve"> </t>
  </si>
  <si>
    <t>Datum:</t>
  </si>
  <si>
    <t>4. 9. 2017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</si>
  <si>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</si>
  <si>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</si>
  <si>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</si>
  <si>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</si>
  <si>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</si>
  <si>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</si>
  <si>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</si>
  <si>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</si>
  <si>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</si>
  <si>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</si>
  <si>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</si>
  <si>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</si>
  <si>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</si>
  <si>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</si>
  <si>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</si>
  <si>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</si>
  <si>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</si>
  <si>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</si>
  <si>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</si>
  <si>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</si>
  <si>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</si>
  <si>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</si>
  <si>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</si>
  <si>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</si>
  <si>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</si>
  <si>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</si>
  <si>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</si>
  <si>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</si>
  <si>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</si>
  <si>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</si>
  <si>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</si>
  <si>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</si>
  <si>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</si>
  <si>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</si>
  <si>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</si>
  <si>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</si>
  <si>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</si>
  <si>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</si>
  <si>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</si>
  <si>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</si>
  <si>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</si>
  <si>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</si>
  <si>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</si>
  <si>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</si>
  <si>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</si>
  <si>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</si>
  <si>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</si>
  <si>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</si>
  <si>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</si>
  <si>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</si>
  <si>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</si>
  <si>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</si>
  <si>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</si>
  <si>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20171701002RS</t>
  </si>
  <si>
    <t xml:space="preserve">Rekonstrukce odborných učeben ZŠ a MŠ Borovského  Karviná - stavba</t>
  </si>
  <si>
    <t>STA</t>
  </si>
  <si>
    <t>1</t>
  </si>
  <si>
    <t>{d566c306-413d-4074-b163-03381ca80852}</t>
  </si>
  <si>
    <t>801 32</t>
  </si>
  <si>
    <t>2</t>
  </si>
  <si>
    <t>/</t>
  </si>
  <si>
    <t>001</t>
  </si>
  <si>
    <t xml:space="preserve">Rekonstrukce odborných učeben ZŠ  Borovského  Karviná - učebna multioborová</t>
  </si>
  <si>
    <t>Soupis</t>
  </si>
  <si>
    <t>{651f59ec-9a8e-45c3-aaba-edae515687d6}</t>
  </si>
  <si>
    <t>002</t>
  </si>
  <si>
    <t xml:space="preserve">Elektro multioborová učebna </t>
  </si>
  <si>
    <t>{937ea1b9-46b5-4d5e-bc1a-6c86a61313e3}</t>
  </si>
  <si>
    <t>003</t>
  </si>
  <si>
    <t xml:space="preserve">IT do stavby </t>
  </si>
  <si>
    <t>{55ff35d6-d039-4131-bd78-dd7351fd555b}</t>
  </si>
  <si>
    <t>006</t>
  </si>
  <si>
    <t xml:space="preserve">Ostatní a vedlejší náklady </t>
  </si>
  <si>
    <t>{1e828871-a2fd-452f-953e-057b797406fd}</t>
  </si>
  <si>
    <t>KRYCÍ LIST SOUPISU PRACÍ</t>
  </si>
  <si>
    <t>Objekt:</t>
  </si>
  <si>
    <t xml:space="preserve">20171701002RS - Rekonstrukce odborných učeben ZŠ a MŠ Borovského  Karviná - stavba</t>
  </si>
  <si>
    <t>Soupis:</t>
  </si>
  <si>
    <t xml:space="preserve">001 - Rekonstrukce odborných učeben ZŠ  Borovského  Karviná - učebna multioborová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</si>
  <si>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</si>
  <si>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</si>
  <si>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</si>
  <si>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</si>
  <si>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</si>
  <si>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</si>
  <si>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povrchu, podlahy, osazení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</si>
  <si>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</si>
  <si>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</si>
  <si>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</si>
  <si>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</si>
  <si>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</si>
  <si>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</si>
  <si>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</si>
  <si>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</si>
  <si>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</si>
  <si>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</si>
  <si>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</si>
  <si>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</si>
  <si>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</si>
  <si>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</si>
  <si>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</si>
  <si>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</si>
  <si>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</si>
  <si>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</si>
  <si>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</si>
  <si>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</si>
  <si>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</si>
  <si>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</si>
  <si>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</si>
  <si>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</si>
  <si>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</si>
  <si>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</si>
  <si>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</si>
  <si>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</si>
  <si>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</si>
  <si>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</si>
  <si>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</si>
  <si>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</si>
  <si>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</si>
  <si>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</si>
  <si>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</si>
  <si>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povrchu, podlahy, osazení</t>
  </si>
  <si>
    <t>K</t>
  </si>
  <si>
    <t>611135101</t>
  </si>
  <si>
    <t>Hrubá výplň rýh ve stropech maltou jakékoli šířky rýhy</t>
  </si>
  <si>
    <t>m2</t>
  </si>
  <si>
    <t>CS ÚRS 2021 01</t>
  </si>
  <si>
    <t>4</t>
  </si>
  <si>
    <t>-1829658353</t>
  </si>
  <si>
    <t>VV</t>
  </si>
  <si>
    <t>"viz.v.č. D.1.1.b)03,04-po vybouraných příčkách"(6,8+2,15+2,15)*0,15</t>
  </si>
  <si>
    <t>611325121</t>
  </si>
  <si>
    <t>Vápenocementová štuková omítka rýh ve stropech šířky do 150 mm</t>
  </si>
  <si>
    <t>-712943217</t>
  </si>
  <si>
    <t>3</t>
  </si>
  <si>
    <t>612131101</t>
  </si>
  <si>
    <t>Cementový postřik vnitřních stěn nanášený celoplošně ručně</t>
  </si>
  <si>
    <t>338084123</t>
  </si>
  <si>
    <t>"viz.v.č. D.1.1.b)05,06-pod obklady"2,5*1,6</t>
  </si>
  <si>
    <t>612131121</t>
  </si>
  <si>
    <t>Penetrační disperzní nátěr vnitřních stěn nanášený ručně</t>
  </si>
  <si>
    <t>124695660</t>
  </si>
  <si>
    <t>"viz.v.č. D.1.1.b)03,04"</t>
  </si>
  <si>
    <t>"přír. vědy"12,3*3,25*2+8,3*3,25*2</t>
  </si>
  <si>
    <t>5</t>
  </si>
  <si>
    <t>612135101</t>
  </si>
  <si>
    <t>Hrubá výplň rýh ve stěnách maltou jakékoli šířky rýhy</t>
  </si>
  <si>
    <t>-136111311</t>
  </si>
  <si>
    <t>"viz.v.č. D.1.4.b)06-07"3*0,15</t>
  </si>
  <si>
    <t>612142001</t>
  </si>
  <si>
    <t>Potažení vnitřních stěn sklovláknitým pletivem vtlačeným do tenkovrstvé hmoty</t>
  </si>
  <si>
    <t>713146961</t>
  </si>
  <si>
    <t>7</t>
  </si>
  <si>
    <t>612311131</t>
  </si>
  <si>
    <t>Potažení vnitřních stěn vápenným štukem tloušťky do 3 mm</t>
  </si>
  <si>
    <t>-1134141694</t>
  </si>
  <si>
    <t>8</t>
  </si>
  <si>
    <t>612325121</t>
  </si>
  <si>
    <t>Vápenocementová štuková omítka rýh ve stěnách šířky do 150 mm</t>
  </si>
  <si>
    <t>2064283465</t>
  </si>
  <si>
    <t>9</t>
  </si>
  <si>
    <t>612325422</t>
  </si>
  <si>
    <t xml:space="preserve">Příprava podkladu stěn před provedením štuku- předpoklad 30% nové omítky </t>
  </si>
  <si>
    <t>CS ÚRS 2016 01</t>
  </si>
  <si>
    <t>1519155420</t>
  </si>
  <si>
    <t>10</t>
  </si>
  <si>
    <t>612331121</t>
  </si>
  <si>
    <t>Cementová omítka hladká jednovrstvá vnitřních stěn nanášená ručně</t>
  </si>
  <si>
    <t>-1253228966</t>
  </si>
  <si>
    <t>11</t>
  </si>
  <si>
    <t>619991001</t>
  </si>
  <si>
    <t>Zakrytí podlah fólií přilepenou lepící páskou</t>
  </si>
  <si>
    <t>-2037205090</t>
  </si>
  <si>
    <t>12</t>
  </si>
  <si>
    <t>619995001</t>
  </si>
  <si>
    <t>Začištění omítek kolem oken, dveří, podlah nebo obkladů</t>
  </si>
  <si>
    <t>m</t>
  </si>
  <si>
    <t>526900769</t>
  </si>
  <si>
    <t>"viz.v.č. D.1.1.b)05,06"(0,9+2*2)*2</t>
  </si>
  <si>
    <t>13</t>
  </si>
  <si>
    <t>629991011</t>
  </si>
  <si>
    <t>Zakrytí výplní otvorů a svislých ploch fólií přilepenou lepící páskou</t>
  </si>
  <si>
    <t>-829893369</t>
  </si>
  <si>
    <t>"viz.v..č D.1.1.b)05,06"5,4*2,4*2</t>
  </si>
  <si>
    <t>14</t>
  </si>
  <si>
    <t>631312141</t>
  </si>
  <si>
    <t>Doplnění rýh v dosavadních mazaninách betonem prostým</t>
  </si>
  <si>
    <t>m3</t>
  </si>
  <si>
    <t>-466951567</t>
  </si>
  <si>
    <t>"viz.v.č. D.1.1.b)03,04-po vybouraných příčkách"(6,8+2,15+2,15)*0,15*0,15</t>
  </si>
  <si>
    <t>632453352</t>
  </si>
  <si>
    <t>Potěr betonový samonivelační tl do 50 mm tř. C 30/37</t>
  </si>
  <si>
    <t>CS ÚRS 2017 01</t>
  </si>
  <si>
    <t>-1330586133</t>
  </si>
  <si>
    <t>"viz.v.č D.1.1.b)05,06"97,32</t>
  </si>
  <si>
    <t>16</t>
  </si>
  <si>
    <t>R-6222503</t>
  </si>
  <si>
    <t xml:space="preserve">Zajištění bezbariérovosti v přechodu dveří do chodby - úprava podlahy, vč. dodávky materiálu </t>
  </si>
  <si>
    <t>22643750</t>
  </si>
  <si>
    <t>"viz.v.č. D.1.1.b)05,06 "1</t>
  </si>
  <si>
    <t>17</t>
  </si>
  <si>
    <t>R-6320016</t>
  </si>
  <si>
    <t>Vyčištění, vybroušení, vyrovnání st. nosné konstrukce podlahy do tl. 50 mm vč. dodávky materiálu</t>
  </si>
  <si>
    <t>-236945393</t>
  </si>
  <si>
    <t>Ostatní konstrukce a práce, bourání</t>
  </si>
  <si>
    <t>18</t>
  </si>
  <si>
    <t>949101112</t>
  </si>
  <si>
    <t>Lešení pomocné pro objekty pozemních staveb s lešeňovou podlahou v do 3,5 m zatížení do 150 kg/m2</t>
  </si>
  <si>
    <t>-1959627056</t>
  </si>
  <si>
    <t>"viz.v.č. D.1.1.b)05,06"97,32</t>
  </si>
  <si>
    <t>19</t>
  </si>
  <si>
    <t>952901111</t>
  </si>
  <si>
    <t>Vyčištění budov bytové a občanské výstavby při výšce podlaží do 4 m</t>
  </si>
  <si>
    <t>-2119352827</t>
  </si>
  <si>
    <t>"viz.v.č D.1.1.b)005,06"97,32+50</t>
  </si>
  <si>
    <t>20</t>
  </si>
  <si>
    <t>968072455</t>
  </si>
  <si>
    <t>Vybourání kovových dveřních zárubní pl do 2 m2</t>
  </si>
  <si>
    <t>1042093535</t>
  </si>
  <si>
    <t>"viz.v.č. D.1.1.b)03-04"0,9*2</t>
  </si>
  <si>
    <t>974049167</t>
  </si>
  <si>
    <t>Vysekání rýh v betonových zdech hl do 150 mm š do 300 mm</t>
  </si>
  <si>
    <t>1457172235</t>
  </si>
  <si>
    <t>"viz.v.č. D.1.4.b)06-07"3</t>
  </si>
  <si>
    <t>22</t>
  </si>
  <si>
    <t>978013141</t>
  </si>
  <si>
    <t>Otlučení vnitřní vápenné nebo vápenocementové omítky stěn stěn v rozsahu do 30 %</t>
  </si>
  <si>
    <t>388494152</t>
  </si>
  <si>
    <t>23</t>
  </si>
  <si>
    <t>978059511</t>
  </si>
  <si>
    <t>Odsekání a odebrání obkladů stěn z vnitřních obkládaček plochy do 1 m2</t>
  </si>
  <si>
    <t>-813315353</t>
  </si>
  <si>
    <t>2,5*1,6</t>
  </si>
  <si>
    <t>24</t>
  </si>
  <si>
    <t>R-9650433</t>
  </si>
  <si>
    <t>Bourání stávající skladby podlahy až na nosnou konstrukci v tl. do 150 mm</t>
  </si>
  <si>
    <t>-1661451728</t>
  </si>
  <si>
    <t>P</t>
  </si>
  <si>
    <t xml:space="preserve">Poznámka k položce:_x000d_
Stávající skaldba podlahy - předpoklad  : _x000d_
- nášlapná vrstva_x000d_
- parkety uložené do asfaltu_x000d_
- betonová mazanina </t>
  </si>
  <si>
    <t>"viz.v.č. D.1.1.b)03,04"97,32*0,15</t>
  </si>
  <si>
    <t>997</t>
  </si>
  <si>
    <t>Přesun sutě</t>
  </si>
  <si>
    <t>25</t>
  </si>
  <si>
    <t>997013213</t>
  </si>
  <si>
    <t>Vnitrostaveništní doprava suti a vybouraných hmot pro budovy v do 12 m ručně</t>
  </si>
  <si>
    <t>t</t>
  </si>
  <si>
    <t>741728497</t>
  </si>
  <si>
    <t>26</t>
  </si>
  <si>
    <t>997013219</t>
  </si>
  <si>
    <t>Příplatek k vnitrostaveništní dopravě suti a vybouraných hmot za zvětšenou dopravu suti ZKD 10 m</t>
  </si>
  <si>
    <t>1676775132</t>
  </si>
  <si>
    <t>35,02*10 'Přepočtené koeficientem množství</t>
  </si>
  <si>
    <t>27</t>
  </si>
  <si>
    <t>997013501</t>
  </si>
  <si>
    <t>Odvoz suti a vybouraných hmot na skládku nebo meziskládku do 1 km se složením</t>
  </si>
  <si>
    <t>623607860</t>
  </si>
  <si>
    <t>28</t>
  </si>
  <si>
    <t>997013509</t>
  </si>
  <si>
    <t>Příplatek k odvozu suti a vybouraných hmot na skládku ZKD 1 km přes 1 km</t>
  </si>
  <si>
    <t>1612861303</t>
  </si>
  <si>
    <t>29</t>
  </si>
  <si>
    <t>997013831</t>
  </si>
  <si>
    <t>Poplatek za uložení stavebního směsného odpadu na skládce (skládkovné)</t>
  </si>
  <si>
    <t>-1237259427</t>
  </si>
  <si>
    <t>998</t>
  </si>
  <si>
    <t>Přesun hmot</t>
  </si>
  <si>
    <t>30</t>
  </si>
  <si>
    <t>998018002</t>
  </si>
  <si>
    <t>Přesun hmot ruční pro budovy v do 12 m</t>
  </si>
  <si>
    <t>-1581421787</t>
  </si>
  <si>
    <t>31</t>
  </si>
  <si>
    <t>998018011</t>
  </si>
  <si>
    <t>Příplatek k ručnímu přesunu hmot pro budovy zděné za zvětšený přesun ZKD 100 m</t>
  </si>
  <si>
    <t>1236237838</t>
  </si>
  <si>
    <t>PSV</t>
  </si>
  <si>
    <t>Práce a dodávky PSV</t>
  </si>
  <si>
    <t>722</t>
  </si>
  <si>
    <t>Zdravotechnika - vnitřní vodovod</t>
  </si>
  <si>
    <t>32</t>
  </si>
  <si>
    <t>722130803</t>
  </si>
  <si>
    <t xml:space="preserve">Demontáž st. vodovodního potrubí </t>
  </si>
  <si>
    <t>-2006615826</t>
  </si>
  <si>
    <t>33</t>
  </si>
  <si>
    <t>722174002</t>
  </si>
  <si>
    <t>Potrubí vodovodní plastové PPR svar polyfuze PN 16 D 20 x 2,8 mm</t>
  </si>
  <si>
    <t>803613105</t>
  </si>
  <si>
    <t>"viz.v.č. D.1.4.b)06-07"8</t>
  </si>
  <si>
    <t>34</t>
  </si>
  <si>
    <t>722290229</t>
  </si>
  <si>
    <t>Zkouška těsnosti vodovodního potrubí závitového do DN 100</t>
  </si>
  <si>
    <t>-2075469117</t>
  </si>
  <si>
    <t>35</t>
  </si>
  <si>
    <t>722290234</t>
  </si>
  <si>
    <t>Proplach a dezinfekce vodovodního potrubí do DN 80</t>
  </si>
  <si>
    <t>22248787</t>
  </si>
  <si>
    <t>36</t>
  </si>
  <si>
    <t>998722292</t>
  </si>
  <si>
    <t>Příplatek k přesunu hmot procentní 722 za zvětšený přesun do 100 m</t>
  </si>
  <si>
    <t>%</t>
  </si>
  <si>
    <t>-1549351583</t>
  </si>
  <si>
    <t>37</t>
  </si>
  <si>
    <t>R-7221007</t>
  </si>
  <si>
    <t xml:space="preserve">Zstavení a otevření hlavního přívodu vody </t>
  </si>
  <si>
    <t>soubor</t>
  </si>
  <si>
    <t>231274926</t>
  </si>
  <si>
    <t>38</t>
  </si>
  <si>
    <t>R-7221009</t>
  </si>
  <si>
    <t xml:space="preserve">Napojení nového rozvodu vody na stávající rozvod </t>
  </si>
  <si>
    <t>kus</t>
  </si>
  <si>
    <t>-820446919</t>
  </si>
  <si>
    <t>711</t>
  </si>
  <si>
    <t>Izolace proti vodě, vlhkosti a plynům</t>
  </si>
  <si>
    <t>39</t>
  </si>
  <si>
    <t>711493111</t>
  </si>
  <si>
    <t xml:space="preserve">Izolace proti podpovrchové a tlakové vodě hydrouizolační stěrka 2x vč. dodávky materiálu </t>
  </si>
  <si>
    <t>168195519</t>
  </si>
  <si>
    <t>"viz.v.č D.1.1.b)05,06"2,5*1,6</t>
  </si>
  <si>
    <t>40</t>
  </si>
  <si>
    <t>998711202</t>
  </si>
  <si>
    <t>Přesun hmot procentní pro izolace proti vodě, vlhkosti a plynům v objektech v do 12 m</t>
  </si>
  <si>
    <t>956826286</t>
  </si>
  <si>
    <t>41</t>
  </si>
  <si>
    <t>998711292</t>
  </si>
  <si>
    <t>Příplatek k přesunu hmot procentní 711 za zvětšený přesun do 100 m</t>
  </si>
  <si>
    <t>-1173604082</t>
  </si>
  <si>
    <t>713</t>
  </si>
  <si>
    <t>Izolace tepelné</t>
  </si>
  <si>
    <t>42</t>
  </si>
  <si>
    <t>713121121</t>
  </si>
  <si>
    <t>Montáž izolace tepelné podlah volně kladenými rohožemi, pásy, dílci, deskami 2 vrstvy</t>
  </si>
  <si>
    <t>-506510515</t>
  </si>
  <si>
    <t>97,32</t>
  </si>
  <si>
    <t>43</t>
  </si>
  <si>
    <t>M</t>
  </si>
  <si>
    <t>283759070</t>
  </si>
  <si>
    <t>deska z pěnového polystyrenu EPS 150 S 1000 x 500 x 30 mm</t>
  </si>
  <si>
    <t>1256649827</t>
  </si>
  <si>
    <t>Poznámka k položce:_x000d_
lambda=0,035 [W / m K]</t>
  </si>
  <si>
    <t>97,32*1,1 'Přepočtené koeficientem množství</t>
  </si>
  <si>
    <t>44</t>
  </si>
  <si>
    <t>283759080</t>
  </si>
  <si>
    <t>deska z pěnového polystyrenu EPS 150 S 1000 x 500 x 40 mm</t>
  </si>
  <si>
    <t>1103647737</t>
  </si>
  <si>
    <t>45</t>
  </si>
  <si>
    <t>713191132</t>
  </si>
  <si>
    <t>Montáž izolace tepelné podlah, stropů vrchem nebo střech překrytí separační fólií z PE</t>
  </si>
  <si>
    <t>-522940577</t>
  </si>
  <si>
    <t>46</t>
  </si>
  <si>
    <t>283231500</t>
  </si>
  <si>
    <t>fólie separační PE bal. 100 m2</t>
  </si>
  <si>
    <t>208664307</t>
  </si>
  <si>
    <t>Poznámka k položce:_x000d_
oddělení betonových nebo samonivelačních vyrovnávacích vrstev</t>
  </si>
  <si>
    <t>97,32*1,15 'Přepočtené koeficientem množství</t>
  </si>
  <si>
    <t>47</t>
  </si>
  <si>
    <t>713410833</t>
  </si>
  <si>
    <t>Odstanění izolace tepelné potrubí pásy nebo rohožemi s AL fólií staženými drátem tl přes 50 mm</t>
  </si>
  <si>
    <t>1899101334</t>
  </si>
  <si>
    <t>48</t>
  </si>
  <si>
    <t>713463121</t>
  </si>
  <si>
    <t>Montáž izolace tepelné potrubí potrubními pouzdry bez úpravy uchycenými sponami 1x</t>
  </si>
  <si>
    <t>1546996747</t>
  </si>
  <si>
    <t>49</t>
  </si>
  <si>
    <t>283771040</t>
  </si>
  <si>
    <t xml:space="preserve">izolace potrubí  22 x 13 mm vč. T-kusů a spojek </t>
  </si>
  <si>
    <t>CS ÚRS 2015 01</t>
  </si>
  <si>
    <t>1741582837</t>
  </si>
  <si>
    <t>Poznámka k položce:_x000d_
návlekové trubice dutého profilu z pěnového polyetylenu</t>
  </si>
  <si>
    <t>"viz.v.č. D.1.4.b)06-07"4</t>
  </si>
  <si>
    <t>50</t>
  </si>
  <si>
    <t>283771030</t>
  </si>
  <si>
    <t xml:space="preserve">izolace potrubí 22 x 9 mm vč. T kusů a spojek </t>
  </si>
  <si>
    <t>1819066644</t>
  </si>
  <si>
    <t>51</t>
  </si>
  <si>
    <t>998713201</t>
  </si>
  <si>
    <t>Přesun hmot procentní pro izolace tepelné v objektech v do 6 m</t>
  </si>
  <si>
    <t>1125687155</t>
  </si>
  <si>
    <t>52</t>
  </si>
  <si>
    <t>998713292</t>
  </si>
  <si>
    <t>Příplatek k přesunu hmot procentní 713 za zvětšený přesun do 100 m</t>
  </si>
  <si>
    <t>1600052800</t>
  </si>
  <si>
    <t>721</t>
  </si>
  <si>
    <t>Zdravotechnika - vnitřní kanalizace</t>
  </si>
  <si>
    <t>53</t>
  </si>
  <si>
    <t>721110806</t>
  </si>
  <si>
    <t xml:space="preserve">Demontáž potrubí </t>
  </si>
  <si>
    <t>1694687079</t>
  </si>
  <si>
    <t>54</t>
  </si>
  <si>
    <t>721174043</t>
  </si>
  <si>
    <t xml:space="preserve">Potrubí kanalizační z PP připojovací systém HT DN 50 </t>
  </si>
  <si>
    <t>-1539737799</t>
  </si>
  <si>
    <t>"viz.v.č. D.1.4.b)01-04"3</t>
  </si>
  <si>
    <t>55</t>
  </si>
  <si>
    <t>721194104</t>
  </si>
  <si>
    <t>Vyvedení a upevnění odpadních výpustek DN 40/50</t>
  </si>
  <si>
    <t>1789870367</t>
  </si>
  <si>
    <t>56</t>
  </si>
  <si>
    <t>721290112</t>
  </si>
  <si>
    <t>Zkouška těsnosti potrubí kanalizace vodou do DN 200</t>
  </si>
  <si>
    <t>-240176000</t>
  </si>
  <si>
    <t>57</t>
  </si>
  <si>
    <t>998722202</t>
  </si>
  <si>
    <t>Přesun hmot procentní pro vnitřní vodovod v objektech v do 12 m</t>
  </si>
  <si>
    <t>-857409261</t>
  </si>
  <si>
    <t>58</t>
  </si>
  <si>
    <t>R-7210010</t>
  </si>
  <si>
    <t xml:space="preserve">Napojení st. potrubí na nové svodné potrubí </t>
  </si>
  <si>
    <t>-689191138</t>
  </si>
  <si>
    <t>725</t>
  </si>
  <si>
    <t>Zdravotechnika - zařizovací předměty</t>
  </si>
  <si>
    <t>59</t>
  </si>
  <si>
    <t>551440472</t>
  </si>
  <si>
    <t xml:space="preserve">baterie umyvadlová páková na jednu vodu stojánková -  viz. technické podmínky výrobků</t>
  </si>
  <si>
    <t>351146556</t>
  </si>
  <si>
    <t>"viz.v.č. D.1.4.b)01-07"1</t>
  </si>
  <si>
    <t>60</t>
  </si>
  <si>
    <t>725210821</t>
  </si>
  <si>
    <t>Demontáž umyvadel bez výtokových armatur</t>
  </si>
  <si>
    <t>-1706612119</t>
  </si>
  <si>
    <t>"viz.v.č. D.1.4.b)01-07"2</t>
  </si>
  <si>
    <t>61</t>
  </si>
  <si>
    <t>725219101</t>
  </si>
  <si>
    <t xml:space="preserve">Montáž umyvadla  vč. polosloupu</t>
  </si>
  <si>
    <t>1864811885</t>
  </si>
  <si>
    <t>62</t>
  </si>
  <si>
    <t>642143320</t>
  </si>
  <si>
    <t xml:space="preserve">umyvadlo keramické s otvorem oválné 60 cm bílé </t>
  </si>
  <si>
    <t>-2055837841</t>
  </si>
  <si>
    <t>63</t>
  </si>
  <si>
    <t>642913910</t>
  </si>
  <si>
    <t>polosloup</t>
  </si>
  <si>
    <t>-929004036</t>
  </si>
  <si>
    <t>64</t>
  </si>
  <si>
    <t>725820801</t>
  </si>
  <si>
    <t>Demontáž baterie nástěnné d"stávající"11 G 3 / 4</t>
  </si>
  <si>
    <t>-2125382190</t>
  </si>
  <si>
    <t>65</t>
  </si>
  <si>
    <t>725829111</t>
  </si>
  <si>
    <t xml:space="preserve">Montáž baterie stojánkové umyvadlové a dřezové  G 1/2</t>
  </si>
  <si>
    <t>-409878447</t>
  </si>
  <si>
    <t>66</t>
  </si>
  <si>
    <t>998725201</t>
  </si>
  <si>
    <t>Přesun hmot procentní pro zařizovací předměty v objektech v do 6 m</t>
  </si>
  <si>
    <t>-759168823</t>
  </si>
  <si>
    <t>67</t>
  </si>
  <si>
    <t>998725292</t>
  </si>
  <si>
    <t>Příplatek k přesunu hmot procentní 725 za zvětšený přesun do 100 m</t>
  </si>
  <si>
    <t>-610555380</t>
  </si>
  <si>
    <t>68</t>
  </si>
  <si>
    <t>R-7250015</t>
  </si>
  <si>
    <t xml:space="preserve">D+M dřezové baterie vč. dodávky a montáže sifonu </t>
  </si>
  <si>
    <t>-769629972</t>
  </si>
  <si>
    <t>69</t>
  </si>
  <si>
    <t>R-7250017</t>
  </si>
  <si>
    <t xml:space="preserve">D+M dřezu </t>
  </si>
  <si>
    <t>1348651209</t>
  </si>
  <si>
    <t>70</t>
  </si>
  <si>
    <t>R-72502</t>
  </si>
  <si>
    <t xml:space="preserve">D+M zásobník na tekuté mýdlo vč. kotvení - viz. technické podmínky výrobků </t>
  </si>
  <si>
    <t>511607466</t>
  </si>
  <si>
    <t>71</t>
  </si>
  <si>
    <t>R-72521</t>
  </si>
  <si>
    <t xml:space="preserve">D+M zásobníku na papírové ručníky  vč. kotvení - viz. technické podmínky výrobků </t>
  </si>
  <si>
    <t>1079032748</t>
  </si>
  <si>
    <t>730</t>
  </si>
  <si>
    <t>Vytápění</t>
  </si>
  <si>
    <t>101</t>
  </si>
  <si>
    <t>R-7300010</t>
  </si>
  <si>
    <t xml:space="preserve">Vypuštění otopného systému </t>
  </si>
  <si>
    <t>-1667189958</t>
  </si>
  <si>
    <t>102</t>
  </si>
  <si>
    <t>R-7300011.1</t>
  </si>
  <si>
    <t xml:space="preserve">Demontáž, obroušení, nátěr otopného tělesa, zpětná montáž, vč. doplnění nového  termostatického  ventilu a nové termostatické hlavice</t>
  </si>
  <si>
    <t>-627495907</t>
  </si>
  <si>
    <t>"viz. výkresy bouracích prací "6</t>
  </si>
  <si>
    <t>103</t>
  </si>
  <si>
    <t>R-7300012</t>
  </si>
  <si>
    <t>Napuštění otopného systému</t>
  </si>
  <si>
    <t>2057547667</t>
  </si>
  <si>
    <t>104</t>
  </si>
  <si>
    <t>R-7300013</t>
  </si>
  <si>
    <t xml:space="preserve">Provedení topné zkoušky </t>
  </si>
  <si>
    <t>-2037371537</t>
  </si>
  <si>
    <t>763</t>
  </si>
  <si>
    <t>Konstrukce suché výstavby</t>
  </si>
  <si>
    <t>73</t>
  </si>
  <si>
    <t>998763201</t>
  </si>
  <si>
    <t>Přesun hmot procentní pro dřevostavby v objektech v do 12 m</t>
  </si>
  <si>
    <t>-1219391211</t>
  </si>
  <si>
    <t>74</t>
  </si>
  <si>
    <t>998763294</t>
  </si>
  <si>
    <t>Příplatek k přesunu hmot procentní 763 za zvětšený přesun do 1000 m</t>
  </si>
  <si>
    <t>-2051077969</t>
  </si>
  <si>
    <t>75</t>
  </si>
  <si>
    <t>R-7631314</t>
  </si>
  <si>
    <t xml:space="preserve">D+M akustického kazetového podhledu vč. roštu, vč.všech příslušenství a doplňků </t>
  </si>
  <si>
    <t>1646891454</t>
  </si>
  <si>
    <t xml:space="preserve">Poznámka k položce:_x000d_
Součástí položky je i zpracování akustické studie a měření doby dozvuku po realizaci prací ._x000d_
_x000d_
před objednáním materiálu a zahájením prací bude zpracována akustická studie dle konkrétního dodavatele podhledu, tato studie bude předložena projektantovi k odsouhlasení,   akustický podhled musí splňovat požadavky ČSN 730527_x000d_
_x000d_
Po realizaci musí zhotovitel zajistit měření doby dozvuku pro ověření splnění normových_x000d_
požadavků a předat protokol o měření doby dozvuku s kladným výsledkem</t>
  </si>
  <si>
    <t>766</t>
  </si>
  <si>
    <t>Konstrukce truhlářské</t>
  </si>
  <si>
    <t>76</t>
  </si>
  <si>
    <t>766691914</t>
  </si>
  <si>
    <t>Vyvěšení nebo zavěšení dřevěných křídel dveří pl do 2 m2</t>
  </si>
  <si>
    <t>-2019764235</t>
  </si>
  <si>
    <t>"viz.v.č D.1.1.b)003-04"1</t>
  </si>
  <si>
    <t>77</t>
  </si>
  <si>
    <t>998766202</t>
  </si>
  <si>
    <t>Přesun hmot procentní pro konstrukce truhlářské v objektech v do 12 m</t>
  </si>
  <si>
    <t>486288804</t>
  </si>
  <si>
    <t>78</t>
  </si>
  <si>
    <t>998766292</t>
  </si>
  <si>
    <t>Příplatek k přesunu hmot procentní 766 za zvětšený přesun do 100 m</t>
  </si>
  <si>
    <t>-902626945</t>
  </si>
  <si>
    <t>79</t>
  </si>
  <si>
    <t>R-7660301</t>
  </si>
  <si>
    <t xml:space="preserve">D+M vnitřních dveří vč. zárubně - viz. D01 - vč. všech příslušenství a doplńků </t>
  </si>
  <si>
    <t>-185039735</t>
  </si>
  <si>
    <t>"viz. výpis dveří - D01"1</t>
  </si>
  <si>
    <t>105</t>
  </si>
  <si>
    <t>R-7665023</t>
  </si>
  <si>
    <t xml:space="preserve">D+M dřevěný stupínek </t>
  </si>
  <si>
    <t>7389735</t>
  </si>
  <si>
    <t xml:space="preserve">Poznámka k položce:_x000d_
DŘEVĚNÝ INTERIÉROVÝ STUPÍNEK (VYVÝŠENÉ PRACOVIŠTĚ), DŘEVĚNÝ STUPÍNEK TVOŘEN Z DŘEVĚNÝCH LEPENÝCH HRANOLŮ KVH 100/120 mm, DŘEVĚNÝ ZÁKLOP Z OSB III DESEK TL. 36 mm (2x 18 mm), SOUČÁSTI DODÁVKY DŘEVĚNÉHO STUPÍNKU BUDE ČELO Z OSB III DESKY TL. 18 mm, A VEŠKERÉ PŘÍSLUŠENSTVÍ A KOTEVNÍCH PRVKŮ_x000d_
_x000d_
stupínek bude proveden dle detailu podlahy, výška stupínku 160 mm </t>
  </si>
  <si>
    <t>"stupínek"7,98*2</t>
  </si>
  <si>
    <t>771</t>
  </si>
  <si>
    <t>Podlahy z dlaždic</t>
  </si>
  <si>
    <t>80</t>
  </si>
  <si>
    <t>771591111</t>
  </si>
  <si>
    <t>Podlahy penetrace podkladu</t>
  </si>
  <si>
    <t>-894564351</t>
  </si>
  <si>
    <t>"viz.v.č D.1.1.b)05,06"97,32*2</t>
  </si>
  <si>
    <t>81</t>
  </si>
  <si>
    <t>998771202</t>
  </si>
  <si>
    <t>Přesun hmot procentní pro podlahy z dlaždic v objektech v do 12 m</t>
  </si>
  <si>
    <t>947905675</t>
  </si>
  <si>
    <t>82</t>
  </si>
  <si>
    <t>998771292</t>
  </si>
  <si>
    <t>Příplatek k přesunu hmot procentní 771 za zvětšený přesun do 100 m</t>
  </si>
  <si>
    <t>2001957871</t>
  </si>
  <si>
    <t>776</t>
  </si>
  <si>
    <t>Podlahy povlakové</t>
  </si>
  <si>
    <t>83</t>
  </si>
  <si>
    <t>776201812</t>
  </si>
  <si>
    <t xml:space="preserve">Demontáž nášlapných vrstev podlah </t>
  </si>
  <si>
    <t>322535849</t>
  </si>
  <si>
    <t>"viz.v.č. D.1.1.b)03,04-předpoklad 2 vrstvy"97,32*2</t>
  </si>
  <si>
    <t>84</t>
  </si>
  <si>
    <t>998776202</t>
  </si>
  <si>
    <t>Přesun hmot procentní pro podlahy povlakové v objektech v do 12 m</t>
  </si>
  <si>
    <t>1720117947</t>
  </si>
  <si>
    <t>85</t>
  </si>
  <si>
    <t>998776292</t>
  </si>
  <si>
    <t>Příplatek k přesunu hmot procentní 776 za zvětšený přesun do 100 m</t>
  </si>
  <si>
    <t>1019088877</t>
  </si>
  <si>
    <t>86</t>
  </si>
  <si>
    <t>R-7760010</t>
  </si>
  <si>
    <t xml:space="preserve">D+M PVC podlahy - viz. technické podmínky výrobků, vč. dodávky a montáže soklové lišty , vč. všech příslušenství a doplňků </t>
  </si>
  <si>
    <t>-1520534124</t>
  </si>
  <si>
    <t>777</t>
  </si>
  <si>
    <t>Podlahy lité</t>
  </si>
  <si>
    <t>87</t>
  </si>
  <si>
    <t>998777202</t>
  </si>
  <si>
    <t>Přesun hmot procentní pro podlahy lité v objektech v do 12 m</t>
  </si>
  <si>
    <t>-53286752</t>
  </si>
  <si>
    <t>88</t>
  </si>
  <si>
    <t>998777292</t>
  </si>
  <si>
    <t>Příplatek k přesunu hmot procentní 777 za zvětšený přesun do 100 m</t>
  </si>
  <si>
    <t>137841865</t>
  </si>
  <si>
    <t>89</t>
  </si>
  <si>
    <t>R-7775511</t>
  </si>
  <si>
    <t xml:space="preserve">Samoniovelační stěrka tl. do 30 mm vč. dodávky materiálu </t>
  </si>
  <si>
    <t>-553093656</t>
  </si>
  <si>
    <t>90</t>
  </si>
  <si>
    <t>R-7775512</t>
  </si>
  <si>
    <t xml:space="preserve">Samoniovelační stěrka tl. do 5 mm vč. dodávky materiálu </t>
  </si>
  <si>
    <t>-333370681</t>
  </si>
  <si>
    <t>781</t>
  </si>
  <si>
    <t>Dokončovací práce - obklady</t>
  </si>
  <si>
    <t>91</t>
  </si>
  <si>
    <t>781419195</t>
  </si>
  <si>
    <t xml:space="preserve">Příplatek k montáži obkladů vnitřních pórovinových za spárování hydroizolační spárovací hmotou </t>
  </si>
  <si>
    <t>438837743</t>
  </si>
  <si>
    <t>92</t>
  </si>
  <si>
    <t>781474154</t>
  </si>
  <si>
    <t>Montáž obkladů vnitřních keramických velkoformátových hladkých do 6 ks/m2 lepených flexibilním lepidlem</t>
  </si>
  <si>
    <t>1548011143</t>
  </si>
  <si>
    <t>"viz.v.č. D.1.1.b)05,06-"2,5*1,6</t>
  </si>
  <si>
    <t>93</t>
  </si>
  <si>
    <t>59761001</t>
  </si>
  <si>
    <t>obklad velkoformátový keramický hladký přes 4 do 6ks/m2</t>
  </si>
  <si>
    <t>-108411946</t>
  </si>
  <si>
    <t>4*1,15 'Přepočtené koeficientem množství</t>
  </si>
  <si>
    <t>94</t>
  </si>
  <si>
    <t>998781202</t>
  </si>
  <si>
    <t>Přesun hmot procentní pro obklady keramické v objektech v do 12 m</t>
  </si>
  <si>
    <t>465320705</t>
  </si>
  <si>
    <t>95</t>
  </si>
  <si>
    <t>998781292</t>
  </si>
  <si>
    <t>Příplatek k přesunu hmot procentní 781 za zvětšený přesun do 100 m</t>
  </si>
  <si>
    <t>-259795213</t>
  </si>
  <si>
    <t>783</t>
  </si>
  <si>
    <t>Dokončovací práce - nátěry</t>
  </si>
  <si>
    <t>96</t>
  </si>
  <si>
    <t>R-7830010</t>
  </si>
  <si>
    <t xml:space="preserve">Obrooušení, nátěr ocelové zárubně </t>
  </si>
  <si>
    <t>-1666697216</t>
  </si>
  <si>
    <t>"viz.v.č. D.1.1.b)05,06"1</t>
  </si>
  <si>
    <t>784</t>
  </si>
  <si>
    <t>Dokončovací práce - malby</t>
  </si>
  <si>
    <t>97</t>
  </si>
  <si>
    <t>784121001</t>
  </si>
  <si>
    <t>Oškrabání malby v mísnostech výšky do 3,80 m</t>
  </si>
  <si>
    <t>805289858</t>
  </si>
  <si>
    <t>"chodba"20</t>
  </si>
  <si>
    <t>Součet</t>
  </si>
  <si>
    <t>98</t>
  </si>
  <si>
    <t>784181111</t>
  </si>
  <si>
    <t>Základní silikátová jednonásobná penetrace podkladu v místnostech výšky do 3,80m</t>
  </si>
  <si>
    <t>-600265792</t>
  </si>
  <si>
    <t>99</t>
  </si>
  <si>
    <t>784221111</t>
  </si>
  <si>
    <t xml:space="preserve">Dvojnásobné bílé malby  ze směsí za sucha středně otěruvzdorných v místnostech do 3,80 m</t>
  </si>
  <si>
    <t>-1627692330</t>
  </si>
  <si>
    <t>"chodba "20</t>
  </si>
  <si>
    <t>"odpočet omyvatelný nátěr"-71,8</t>
  </si>
  <si>
    <t>100</t>
  </si>
  <si>
    <t>R-7842211</t>
  </si>
  <si>
    <t xml:space="preserve">Omyvatelný nátěr do v. 1,5 m </t>
  </si>
  <si>
    <t>-1872897833</t>
  </si>
  <si>
    <t>"viz.v.č. D.1.1.b)03,04"10</t>
  </si>
  <si>
    <t>"přír. vědy"12,3*1,5*2+8,3*1,5*2</t>
  </si>
  <si>
    <t xml:space="preserve">002 - Elektro multioborová učebna </t>
  </si>
  <si>
    <t>C21M - Elektromontáže</t>
  </si>
  <si>
    <t>C801-3 - Stavební práce - výseky, kapsy, rýhy</t>
  </si>
  <si>
    <t>M1 - Materiály</t>
  </si>
  <si>
    <t>M2 - Dodávky zařízení (specifikace)</t>
  </si>
  <si>
    <t>101 - Práce v HZS</t>
  </si>
  <si>
    <t>M - Materiály</t>
  </si>
  <si>
    <t xml:space="preserve">    991 - Ostatní </t>
  </si>
  <si>
    <t>C21M</t>
  </si>
  <si>
    <t>Elektromontáže</t>
  </si>
  <si>
    <t xml:space="preserve">trubka oheb.el.inst.  </t>
  </si>
  <si>
    <t>Poznámka k položce:_x000d_
viz.v.č. D.1.4.-03 a TZ</t>
  </si>
  <si>
    <t xml:space="preserve">lišta vklád.  20x20</t>
  </si>
  <si>
    <t xml:space="preserve">lišta vklád. 60x40  až 140x60</t>
  </si>
  <si>
    <t xml:space="preserve">krab.přístrojová  bez zapojení</t>
  </si>
  <si>
    <t>ks</t>
  </si>
  <si>
    <t xml:space="preserve">krab.odb.   vč.zap.</t>
  </si>
  <si>
    <t>ukonč.kab.smršt.zákl.do 4x10 mm2</t>
  </si>
  <si>
    <t>ukonč.kab.smršt.zákl.do 5x10 mm2</t>
  </si>
  <si>
    <t>spín. včet.zap. č.1</t>
  </si>
  <si>
    <t>zás. dvojitá ,průběž.montáž</t>
  </si>
  <si>
    <t xml:space="preserve">zás.   dvojitá+přep.ochr. ,průběž.montáž</t>
  </si>
  <si>
    <t>mont.oceloplech.rozvodnic do 20kg</t>
  </si>
  <si>
    <t>svít.zářiv.1x58W,stropní + závěs</t>
  </si>
  <si>
    <t>svit.zářiv. 4x18W, vestavné 600,</t>
  </si>
  <si>
    <t>CYKY J 3x1.5 mm2 750V (PO) (do LV nebo žlabu)</t>
  </si>
  <si>
    <t>CYKY O 3x1.5 mm2 750V (PO) (do LV nebo žlabu)</t>
  </si>
  <si>
    <t>CYKY J 3x2.5 mm2 750V (PO) (do LV nebo žlabu)</t>
  </si>
  <si>
    <t xml:space="preserve">CYKY 5Cx10 mm2  750V  (PO) (do LV nebo žlabu)</t>
  </si>
  <si>
    <t>osazení hmoždinky do cihlového zdiva HM 8</t>
  </si>
  <si>
    <t>Svítidlo nouzové orientační</t>
  </si>
  <si>
    <t>C801-3</t>
  </si>
  <si>
    <t>Stavební práce - výseky, kapsy, rýhy</t>
  </si>
  <si>
    <t>2.1</t>
  </si>
  <si>
    <t>vybour.otv.cihl.malt.cem. do R=60mm tl.do 300mm</t>
  </si>
  <si>
    <t>4.1</t>
  </si>
  <si>
    <t>vysek.zdi cihl.kapsy-krab.&lt;100x100x50mm</t>
  </si>
  <si>
    <t>6.1</t>
  </si>
  <si>
    <t>vysek.rýh cihla do hl.50mm š.do 70mm</t>
  </si>
  <si>
    <t>7.1</t>
  </si>
  <si>
    <t>vysek.rýh bet.dlažba do hl.50mm š.do 150mm</t>
  </si>
  <si>
    <t>M1</t>
  </si>
  <si>
    <t>Materiály</t>
  </si>
  <si>
    <t>2.2</t>
  </si>
  <si>
    <t xml:space="preserve">CYKY-O  3X1,5 (A)</t>
  </si>
  <si>
    <t>3.1</t>
  </si>
  <si>
    <t xml:space="preserve">CYKY-J  3X1,5 (C)</t>
  </si>
  <si>
    <t>4.2</t>
  </si>
  <si>
    <t xml:space="preserve">CYKY-J  3X2,5 (C)</t>
  </si>
  <si>
    <t xml:space="preserve">CYKY-J  5x10 (C)</t>
  </si>
  <si>
    <t>10.1</t>
  </si>
  <si>
    <t>svorka-2,5</t>
  </si>
  <si>
    <t>Ks</t>
  </si>
  <si>
    <t xml:space="preserve">svorka  5X1-2,5</t>
  </si>
  <si>
    <t>12.1</t>
  </si>
  <si>
    <t xml:space="preserve">svorka  2X1-2,5</t>
  </si>
  <si>
    <t>KS</t>
  </si>
  <si>
    <t xml:space="preserve"> KRYT JEDNODUCHY</t>
  </si>
  <si>
    <t xml:space="preserve"> STROJEK</t>
  </si>
  <si>
    <t>17.1</t>
  </si>
  <si>
    <t xml:space="preserve"> RAM.JEDN.</t>
  </si>
  <si>
    <t>19.1</t>
  </si>
  <si>
    <t>ZAS. DVOJ.NATOCENA</t>
  </si>
  <si>
    <t>ZAS. B</t>
  </si>
  <si>
    <t>72</t>
  </si>
  <si>
    <t>22.1</t>
  </si>
  <si>
    <t>KR.rozvodná pr. 68</t>
  </si>
  <si>
    <t>23.1</t>
  </si>
  <si>
    <t>24.1</t>
  </si>
  <si>
    <t xml:space="preserve">LISTA vkládací   60X40 2M </t>
  </si>
  <si>
    <t>TRUBICE 18W/84 + ekolog.likv.</t>
  </si>
  <si>
    <t>26.1</t>
  </si>
  <si>
    <t xml:space="preserve">LISTA vkládací   20X20</t>
  </si>
  <si>
    <t>27.1</t>
  </si>
  <si>
    <t xml:space="preserve">NOUZ. LED 3,2W  2hod.</t>
  </si>
  <si>
    <t>SLIM 1X58W ASYM EP + závěsy 2m s přív.šňůrou</t>
  </si>
  <si>
    <t xml:space="preserve">I  4X18W 600 ALU/ EP - zapuštěné svítidlo do podhledu</t>
  </si>
  <si>
    <t>TRUBICE 58W/84</t>
  </si>
  <si>
    <t>M2</t>
  </si>
  <si>
    <t>Dodávky zařízení (specifikace)</t>
  </si>
  <si>
    <t>Pol1</t>
  </si>
  <si>
    <t>ROZV.R3U2 - DOPLNĚNÍ VIZ PROJEKT</t>
  </si>
  <si>
    <t>SADA</t>
  </si>
  <si>
    <t>Poznámka k položce:_x000d_
viz.v.č. D.1.4.-05 a TZ</t>
  </si>
  <si>
    <t>4.3</t>
  </si>
  <si>
    <t>ROZVÁDĚČ R2 S VYZBROJI DLE PROJEKTU</t>
  </si>
  <si>
    <t>Poznámka k položce:_x000d_
viz.v.č. D.1.4.-06 a TZ</t>
  </si>
  <si>
    <t>Práce v HZS</t>
  </si>
  <si>
    <t>1.1</t>
  </si>
  <si>
    <t>Vyhledání původ.obvodů</t>
  </si>
  <si>
    <t>hod.</t>
  </si>
  <si>
    <t>2.3</t>
  </si>
  <si>
    <t>Revize elektro</t>
  </si>
  <si>
    <t>3.2</t>
  </si>
  <si>
    <t>Demontáž el.zařízení</t>
  </si>
  <si>
    <t>991</t>
  </si>
  <si>
    <t xml:space="preserve">Ostatní </t>
  </si>
  <si>
    <t>99101</t>
  </si>
  <si>
    <t xml:space="preserve">Podružný materiál </t>
  </si>
  <si>
    <t>-1400157951</t>
  </si>
  <si>
    <t>99102</t>
  </si>
  <si>
    <t>Podíl přidružených výkonů z C21M a navázaného materiálu</t>
  </si>
  <si>
    <t>-233018030</t>
  </si>
  <si>
    <t>99103</t>
  </si>
  <si>
    <t>Přesun dodávek</t>
  </si>
  <si>
    <t>114589621</t>
  </si>
  <si>
    <t>99104</t>
  </si>
  <si>
    <t xml:space="preserve">Doprava  dodávek</t>
  </si>
  <si>
    <t>590427303</t>
  </si>
  <si>
    <t xml:space="preserve">003 - IT do stavby </t>
  </si>
  <si>
    <t>M - Práce a dodávky M</t>
  </si>
  <si>
    <t xml:space="preserve">    21-M - Elektromontáže</t>
  </si>
  <si>
    <t>Práce a dodávky M</t>
  </si>
  <si>
    <t>21-M</t>
  </si>
  <si>
    <t>Pol3</t>
  </si>
  <si>
    <t>FTP kabel Cat6 PVC/ 4x2x0,5mm 100% měď/ drát/ stíněný/ 24 AWG/ LSOH včetně zatažení</t>
  </si>
  <si>
    <t>-2070064590</t>
  </si>
  <si>
    <t>Pol4</t>
  </si>
  <si>
    <t>19" patch panel FTP, 24 port cat6 s vyvazovací lištou 1U včetně montáže</t>
  </si>
  <si>
    <t>-1688223712</t>
  </si>
  <si>
    <t>Pol5</t>
  </si>
  <si>
    <t>Datová zásuvka 2-portová na omítku neosazená včetně sestavení a montáže</t>
  </si>
  <si>
    <t>2034221151</t>
  </si>
  <si>
    <t>Pol6</t>
  </si>
  <si>
    <t>Keystone UTP RJ45 Cat6 včetně zapojení v datové zásuvce/ patchpanelu a včetně certifikovaného měření kabeláže s protokolem</t>
  </si>
  <si>
    <t>-1593348611</t>
  </si>
  <si>
    <t>Pol7</t>
  </si>
  <si>
    <t>Lišta vkládací LV 80x20 včetně montáže</t>
  </si>
  <si>
    <t>278259758</t>
  </si>
  <si>
    <t>Pol8</t>
  </si>
  <si>
    <t>Ukončovací prvky lišt 80x20 (různé typy) včetně montáže</t>
  </si>
  <si>
    <t>-1935194113</t>
  </si>
  <si>
    <t xml:space="preserve">006 - Ostatní a vedlejší náklady </t>
  </si>
  <si>
    <t>VRN - VRN</t>
  </si>
  <si>
    <t xml:space="preserve">    0 - Vedlejší  náklady</t>
  </si>
  <si>
    <t xml:space="preserve">    VRN4 - Inženýrská činnost</t>
  </si>
  <si>
    <t xml:space="preserve">    VRN7 - Provozní vlivy</t>
  </si>
  <si>
    <t>VRN1 - Průzkumné, geodetické a projektové práce</t>
  </si>
  <si>
    <t>VRN</t>
  </si>
  <si>
    <t xml:space="preserve">Vedlejší  náklady</t>
  </si>
  <si>
    <t>999006</t>
  </si>
  <si>
    <t xml:space="preserve">Dokumentace skutečného provedení stavby </t>
  </si>
  <si>
    <t>1453842185</t>
  </si>
  <si>
    <t>999007</t>
  </si>
  <si>
    <t xml:space="preserve">Výrobní a dílenská  dokumentace</t>
  </si>
  <si>
    <t>1263611351</t>
  </si>
  <si>
    <t>999009</t>
  </si>
  <si>
    <t>Zařízení staveniště - zřízení, náklday na provoz, odstranění</t>
  </si>
  <si>
    <t>-427231274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</si>
  <si>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vstupu._x000d_
_x000d_
Náklady a popatky spojené s užíváním veřejných ploch a prostranství , vč. užívání ploch v souvislosti s uložením stavebního materiálu nebo stavebního odpadu._x000d_
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_x000d_
_x000d_
</t>
  </si>
  <si>
    <t>VRN4</t>
  </si>
  <si>
    <t>Inženýrská činnost</t>
  </si>
  <si>
    <t>043002000</t>
  </si>
  <si>
    <t>Zkoušky a ostatní měření</t>
  </si>
  <si>
    <t>1024</t>
  </si>
  <si>
    <t>1871037810</t>
  </si>
  <si>
    <t xml:space="preserve">Poznámka k položce:_x000d_
Oživení, odzkoušení, nastavení zařízení, připojení na stávající rozvod_x000d_
_x000d_
Svařování optických vláken včetně měření_x000d_
_x000d_
Měření a kontrola metalické kabeláže_x000d_
_x000d_
veškeré zkoušky potřebné k uvedení elektroinstalace do provozu_x000d_
</t>
  </si>
  <si>
    <t>043103001</t>
  </si>
  <si>
    <t xml:space="preserve">zpracování akustické studie před provedením prací </t>
  </si>
  <si>
    <t>607086377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</si>
  <si>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</si>
  <si>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043103002</t>
  </si>
  <si>
    <t xml:space="preserve">měření doby dozvuku po realizaci prací </t>
  </si>
  <si>
    <t>823760821</t>
  </si>
  <si>
    <t>044002000</t>
  </si>
  <si>
    <t>Revize</t>
  </si>
  <si>
    <t>787595867</t>
  </si>
  <si>
    <t xml:space="preserve">Poznámka k položce:_x000d_
VŠECHNY POTŘEBNÉ REVIZE K UVEDENÍ DO PROVOZU </t>
  </si>
  <si>
    <t>045002000</t>
  </si>
  <si>
    <t>Kompletační a koordinační činnost</t>
  </si>
  <si>
    <t>751046852</t>
  </si>
  <si>
    <t>Poznámka k položce:_x000d_
kompletní dokladová část dle SoD ( atesty, certifikáty, prohlášení o shodě) pro předání a převzetí dokončeného díla a pro zajištění kolaudačního souhlasu_x000d_
náklady zhotovitele, související s prováděním VZORKOVÁNÍ DODÁVANÝCH MATERIÁLU a VÝROBKU v souladu s SoD_x000d_
_x000d_
náklady zhotovitele na vypracování provozních řádů pro trvalý provoz_x000d_
náklady na předání všech návodů k obsluze a údržbě pro technologická zařízení a_x000d_
náklady na zaškolení obsluhy objednatele</t>
  </si>
  <si>
    <t>VRN7</t>
  </si>
  <si>
    <t>Provozní vlivy</t>
  </si>
  <si>
    <t>071103000</t>
  </si>
  <si>
    <t>Provozní vlivy (ztížené podmínky prostorové, dopravní, práce za provozu školy )</t>
  </si>
  <si>
    <t>-1840545651</t>
  </si>
  <si>
    <t>VRN1</t>
  </si>
  <si>
    <t>Průzkumné, geodetické a projektové práce</t>
  </si>
  <si>
    <t>013254101</t>
  </si>
  <si>
    <t xml:space="preserve">Monitoring v průběhu výstavby </t>
  </si>
  <si>
    <t>-1095143904</t>
  </si>
  <si>
    <t xml:space="preserve">Poznámka k položce:_x000d_
Fotografie nebo videozáznamy zakrývaných konstrukcí a jiných skutečností rozhodných např. pro vícepráce a méněpráce_x000d_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</si>
</sst>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20212102002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Rekonstrukce odborných učeben ZŠ Karviná - školy III - ZŠ Borovského  stavba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4. 9. 2017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ROUND(AS95+AS99,2)</f>
        <v>0</v>
      </c>
      <c r="AT94" s="114">
        <f>ROUND(SUM(AV94:AW94),2)</f>
        <v>0</v>
      </c>
      <c r="AU94" s="115">
        <f>ROUND(AU95+AU99,5)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ROUND(AZ95+AZ99,2)</f>
        <v>0</v>
      </c>
      <c r="BA94" s="114">
        <f>ROUND(BA95+BA99,2)</f>
        <v>0</v>
      </c>
      <c r="BB94" s="114">
        <f>ROUND(BB95+BB99,2)</f>
        <v>0</v>
      </c>
      <c r="BC94" s="114">
        <f>ROUND(BC95+BC99,2)</f>
        <v>0</v>
      </c>
      <c r="BD94" s="116">
        <f>ROUND(BD95+BD99,2)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82</v>
      </c>
      <c r="CM95" s="131" t="s">
        <v>83</v>
      </c>
    </row>
    <row r="96" s="4" customFormat="1" ht="35.25" customHeight="1">
      <c r="A96" s="132" t="s">
        <v>84</v>
      </c>
      <c r="B96" s="70"/>
      <c r="C96" s="133"/>
      <c r="D96" s="133"/>
      <c r="E96" s="134" t="s">
        <v>85</v>
      </c>
      <c r="F96" s="134"/>
      <c r="G96" s="134"/>
      <c r="H96" s="134"/>
      <c r="I96" s="134"/>
      <c r="J96" s="133"/>
      <c r="K96" s="134" t="s">
        <v>86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'001 - Rekonstrukce odborn...'!J32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87</v>
      </c>
      <c r="AR96" s="72"/>
      <c r="AS96" s="137">
        <v>0</v>
      </c>
      <c r="AT96" s="138">
        <f>ROUND(SUM(AV96:AW96),2)</f>
        <v>0</v>
      </c>
      <c r="AU96" s="139">
        <f>'001 - Rekonstrukce odborn...'!P140</f>
        <v>0</v>
      </c>
      <c r="AV96" s="138">
        <f>'001 - Rekonstrukce odborn...'!J35</f>
        <v>0</v>
      </c>
      <c r="AW96" s="138">
        <f>'001 - Rekonstrukce odborn...'!J36</f>
        <v>0</v>
      </c>
      <c r="AX96" s="138">
        <f>'001 - Rekonstrukce odborn...'!J37</f>
        <v>0</v>
      </c>
      <c r="AY96" s="138">
        <f>'001 - Rekonstrukce odborn...'!J38</f>
        <v>0</v>
      </c>
      <c r="AZ96" s="138">
        <f>'001 - Rekonstrukce odborn...'!F35</f>
        <v>0</v>
      </c>
      <c r="BA96" s="138">
        <f>'001 - Rekonstrukce odborn...'!F36</f>
        <v>0</v>
      </c>
      <c r="BB96" s="138">
        <f>'001 - Rekonstrukce odborn...'!F37</f>
        <v>0</v>
      </c>
      <c r="BC96" s="138">
        <f>'001 - Rekonstrukce odborn...'!F38</f>
        <v>0</v>
      </c>
      <c r="BD96" s="140">
        <f>'001 - Rekonstrukce odborn...'!F39</f>
        <v>0</v>
      </c>
      <c r="BE96" s="4"/>
      <c r="BT96" s="141" t="s">
        <v>83</v>
      </c>
      <c r="BV96" s="141" t="s">
        <v>75</v>
      </c>
      <c r="BW96" s="141" t="s">
        <v>88</v>
      </c>
      <c r="BX96" s="141" t="s">
        <v>81</v>
      </c>
      <c r="CL96" s="141" t="s">
        <v>82</v>
      </c>
    </row>
    <row r="97" s="4" customFormat="1" ht="16.5" customHeight="1">
      <c r="A97" s="132" t="s">
        <v>84</v>
      </c>
      <c r="B97" s="70"/>
      <c r="C97" s="133"/>
      <c r="D97" s="133"/>
      <c r="E97" s="134" t="s">
        <v>89</v>
      </c>
      <c r="F97" s="134"/>
      <c r="G97" s="134"/>
      <c r="H97" s="134"/>
      <c r="I97" s="134"/>
      <c r="J97" s="133"/>
      <c r="K97" s="134" t="s">
        <v>90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'002 - Elektro multioborov...'!J32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87</v>
      </c>
      <c r="AR97" s="72"/>
      <c r="AS97" s="137">
        <v>0</v>
      </c>
      <c r="AT97" s="138">
        <f>ROUND(SUM(AV97:AW97),2)</f>
        <v>0</v>
      </c>
      <c r="AU97" s="139">
        <f>'002 - Elektro multioborov...'!P127</f>
        <v>0</v>
      </c>
      <c r="AV97" s="138">
        <f>'002 - Elektro multioborov...'!J35</f>
        <v>0</v>
      </c>
      <c r="AW97" s="138">
        <f>'002 - Elektro multioborov...'!J36</f>
        <v>0</v>
      </c>
      <c r="AX97" s="138">
        <f>'002 - Elektro multioborov...'!J37</f>
        <v>0</v>
      </c>
      <c r="AY97" s="138">
        <f>'002 - Elektro multioborov...'!J38</f>
        <v>0</v>
      </c>
      <c r="AZ97" s="138">
        <f>'002 - Elektro multioborov...'!F35</f>
        <v>0</v>
      </c>
      <c r="BA97" s="138">
        <f>'002 - Elektro multioborov...'!F36</f>
        <v>0</v>
      </c>
      <c r="BB97" s="138">
        <f>'002 - Elektro multioborov...'!F37</f>
        <v>0</v>
      </c>
      <c r="BC97" s="138">
        <f>'002 - Elektro multioborov...'!F38</f>
        <v>0</v>
      </c>
      <c r="BD97" s="140">
        <f>'002 - Elektro multioborov...'!F39</f>
        <v>0</v>
      </c>
      <c r="BE97" s="4"/>
      <c r="BT97" s="141" t="s">
        <v>83</v>
      </c>
      <c r="BV97" s="141" t="s">
        <v>75</v>
      </c>
      <c r="BW97" s="141" t="s">
        <v>91</v>
      </c>
      <c r="BX97" s="141" t="s">
        <v>81</v>
      </c>
      <c r="CL97" s="141" t="s">
        <v>1</v>
      </c>
    </row>
    <row r="98" s="4" customFormat="1" ht="16.5" customHeight="1">
      <c r="A98" s="132" t="s">
        <v>84</v>
      </c>
      <c r="B98" s="70"/>
      <c r="C98" s="133"/>
      <c r="D98" s="133"/>
      <c r="E98" s="134" t="s">
        <v>92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'003 - IT do stavby 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87</v>
      </c>
      <c r="AR98" s="72"/>
      <c r="AS98" s="137">
        <v>0</v>
      </c>
      <c r="AT98" s="138">
        <f>ROUND(SUM(AV98:AW98),2)</f>
        <v>0</v>
      </c>
      <c r="AU98" s="139">
        <f>'003 - IT do stavby '!P122</f>
        <v>0</v>
      </c>
      <c r="AV98" s="138">
        <f>'003 - IT do stavby '!J35</f>
        <v>0</v>
      </c>
      <c r="AW98" s="138">
        <f>'003 - IT do stavby '!J36</f>
        <v>0</v>
      </c>
      <c r="AX98" s="138">
        <f>'003 - IT do stavby '!J37</f>
        <v>0</v>
      </c>
      <c r="AY98" s="138">
        <f>'003 - IT do stavby '!J38</f>
        <v>0</v>
      </c>
      <c r="AZ98" s="138">
        <f>'003 - IT do stavby '!F35</f>
        <v>0</v>
      </c>
      <c r="BA98" s="138">
        <f>'003 - IT do stavby '!F36</f>
        <v>0</v>
      </c>
      <c r="BB98" s="138">
        <f>'003 - IT do stavby '!F37</f>
        <v>0</v>
      </c>
      <c r="BC98" s="138">
        <f>'003 - IT do stavby '!F38</f>
        <v>0</v>
      </c>
      <c r="BD98" s="140">
        <f>'003 - IT do stavby '!F39</f>
        <v>0</v>
      </c>
      <c r="BE98" s="4"/>
      <c r="BT98" s="141" t="s">
        <v>83</v>
      </c>
      <c r="BV98" s="141" t="s">
        <v>75</v>
      </c>
      <c r="BW98" s="141" t="s">
        <v>94</v>
      </c>
      <c r="BX98" s="141" t="s">
        <v>81</v>
      </c>
      <c r="CL98" s="141" t="s">
        <v>1</v>
      </c>
    </row>
    <row r="99" s="7" customFormat="1" ht="16.5" customHeight="1">
      <c r="A99" s="132" t="s">
        <v>84</v>
      </c>
      <c r="B99" s="119"/>
      <c r="C99" s="120"/>
      <c r="D99" s="121" t="s">
        <v>95</v>
      </c>
      <c r="E99" s="121"/>
      <c r="F99" s="121"/>
      <c r="G99" s="121"/>
      <c r="H99" s="121"/>
      <c r="I99" s="122"/>
      <c r="J99" s="121" t="s">
        <v>96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4">
        <f>'006 - Ostatní a vedlejší ...'!J30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79</v>
      </c>
      <c r="AR99" s="126"/>
      <c r="AS99" s="142">
        <v>0</v>
      </c>
      <c r="AT99" s="143">
        <f>ROUND(SUM(AV99:AW99),2)</f>
        <v>0</v>
      </c>
      <c r="AU99" s="144">
        <f>'006 - Ostatní a vedlejší ...'!P121</f>
        <v>0</v>
      </c>
      <c r="AV99" s="143">
        <f>'006 - Ostatní a vedlejší ...'!J33</f>
        <v>0</v>
      </c>
      <c r="AW99" s="143">
        <f>'006 - Ostatní a vedlejší ...'!J34</f>
        <v>0</v>
      </c>
      <c r="AX99" s="143">
        <f>'006 - Ostatní a vedlejší ...'!J35</f>
        <v>0</v>
      </c>
      <c r="AY99" s="143">
        <f>'006 - Ostatní a vedlejší ...'!J36</f>
        <v>0</v>
      </c>
      <c r="AZ99" s="143">
        <f>'006 - Ostatní a vedlejší ...'!F33</f>
        <v>0</v>
      </c>
      <c r="BA99" s="143">
        <f>'006 - Ostatní a vedlejší ...'!F34</f>
        <v>0</v>
      </c>
      <c r="BB99" s="143">
        <f>'006 - Ostatní a vedlejší ...'!F35</f>
        <v>0</v>
      </c>
      <c r="BC99" s="143">
        <f>'006 - Ostatní a vedlejší ...'!F36</f>
        <v>0</v>
      </c>
      <c r="BD99" s="145">
        <f>'006 - Ostatní a vedlejší ...'!F37</f>
        <v>0</v>
      </c>
      <c r="BE99" s="7"/>
      <c r="BT99" s="131" t="s">
        <v>80</v>
      </c>
      <c r="BV99" s="131" t="s">
        <v>75</v>
      </c>
      <c r="BW99" s="131" t="s">
        <v>97</v>
      </c>
      <c r="BX99" s="131" t="s">
        <v>5</v>
      </c>
      <c r="CL99" s="131" t="s">
        <v>1</v>
      </c>
      <c r="CM99" s="131" t="s">
        <v>83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KfJl8/I3ob1wH/3KERvJdcoyES6TgCIKFBdCRV7v0Vb982fwJwQXttkpKQePQ9okP7Nzys0MxpI3j3s+5036lA==" hashValue="K7bINs4YQvUkNXuR1NOkTfoDL7fPYp7GDMap/ed9zX4JAZwTM++e8g0rXLRCHE2zl4d+1lkpodWpw/miV5+6EQ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1 - Rekonstrukce odborn...'!C2" display="/"/>
    <hyperlink ref="A97" location="'002 - Elektro multioborov...'!C2" display="/"/>
    <hyperlink ref="A98" location="'003 - IT do stavby '!C2" display="/"/>
    <hyperlink ref="A99" location="'006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98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 xml:space="preserve">Rekonstrukce odborných učeben ZŠ Karviná - školy III - ZŠ Borovského  stavba</v>
      </c>
      <c r="F7" s="150"/>
      <c r="G7" s="150"/>
      <c r="H7" s="150"/>
      <c r="L7" s="20"/>
    </row>
    <row r="8" hidden="1" s="1" customFormat="1" ht="12" customHeight="1">
      <c r="B8" s="20"/>
      <c r="D8" s="150" t="s">
        <v>99</v>
      </c>
      <c r="L8" s="20"/>
    </row>
    <row r="9" hidden="1" s="2" customFormat="1" ht="23.25" customHeight="1">
      <c r="A9" s="38"/>
      <c r="B9" s="44"/>
      <c r="C9" s="38"/>
      <c r="D9" s="38"/>
      <c r="E9" s="151" t="s">
        <v>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101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30" customHeight="1">
      <c r="A11" s="38"/>
      <c r="B11" s="44"/>
      <c r="C11" s="38"/>
      <c r="D11" s="38"/>
      <c r="E11" s="152" t="s">
        <v>102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18</v>
      </c>
      <c r="E13" s="38"/>
      <c r="F13" s="141" t="s">
        <v>82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4. 9. 2017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ROUND(J140,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ROUND((SUM(BE140:BE352)),  2)</f>
        <v>0</v>
      </c>
      <c r="G35" s="38"/>
      <c r="H35" s="38"/>
      <c r="I35" s="164">
        <v>0.20999999999999999</v>
      </c>
      <c r="J35" s="163">
        <f>ROUND(((SUM(BE140:BE352))*I35),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39</v>
      </c>
      <c r="F36" s="163">
        <f>ROUND((SUM(BF140:BF352)),  2)</f>
        <v>0</v>
      </c>
      <c r="G36" s="38"/>
      <c r="H36" s="38"/>
      <c r="I36" s="164">
        <v>0.14999999999999999</v>
      </c>
      <c r="J36" s="163">
        <f>ROUND(((SUM(BF140:BF352))*I36),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ROUND((SUM(BG140:BG352)),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ROUND((SUM(BH140:BH352)),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ROUND((SUM(BI140:BI352)),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 xml:space="preserve">Rekonstrukce odborných učeben ZŠ Karviná - školy III - ZŠ Borovského 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100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 xml:space="preserve">001 - Rekonstrukce odborných učeben ZŠ  Borovského  Karviná - učebna multioborová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4. 9. 2017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104</v>
      </c>
      <c r="D96" s="185"/>
      <c r="E96" s="185"/>
      <c r="F96" s="185"/>
      <c r="G96" s="185"/>
      <c r="H96" s="185"/>
      <c r="I96" s="185"/>
      <c r="J96" s="186" t="s">
        <v>105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106</v>
      </c>
      <c r="D98" s="40"/>
      <c r="E98" s="40"/>
      <c r="F98" s="40"/>
      <c r="G98" s="40"/>
      <c r="H98" s="40"/>
      <c r="I98" s="40"/>
      <c r="J98" s="110">
        <f>J140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107</v>
      </c>
    </row>
    <row r="99" s="9" customFormat="1" ht="24.96" customHeight="1">
      <c r="A99" s="9"/>
      <c r="B99" s="188"/>
      <c r="C99" s="189"/>
      <c r="D99" s="190" t="s">
        <v>108</v>
      </c>
      <c r="E99" s="191"/>
      <c r="F99" s="191"/>
      <c r="G99" s="191"/>
      <c r="H99" s="191"/>
      <c r="I99" s="191"/>
      <c r="J99" s="192">
        <f>J141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109</v>
      </c>
      <c r="E100" s="196"/>
      <c r="F100" s="196"/>
      <c r="G100" s="196"/>
      <c r="H100" s="196"/>
      <c r="I100" s="196"/>
      <c r="J100" s="197">
        <f>J142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110</v>
      </c>
      <c r="E101" s="196"/>
      <c r="F101" s="196"/>
      <c r="G101" s="196"/>
      <c r="H101" s="196"/>
      <c r="I101" s="196"/>
      <c r="J101" s="197">
        <f>J180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111</v>
      </c>
      <c r="E102" s="196"/>
      <c r="F102" s="196"/>
      <c r="G102" s="196"/>
      <c r="H102" s="196"/>
      <c r="I102" s="196"/>
      <c r="J102" s="197">
        <f>J198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112</v>
      </c>
      <c r="E103" s="196"/>
      <c r="F103" s="196"/>
      <c r="G103" s="196"/>
      <c r="H103" s="196"/>
      <c r="I103" s="196"/>
      <c r="J103" s="197">
        <f>J205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113</v>
      </c>
      <c r="E104" s="191"/>
      <c r="F104" s="191"/>
      <c r="G104" s="191"/>
      <c r="H104" s="191"/>
      <c r="I104" s="191"/>
      <c r="J104" s="192">
        <f>J208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114</v>
      </c>
      <c r="E105" s="196"/>
      <c r="F105" s="196"/>
      <c r="G105" s="196"/>
      <c r="H105" s="196"/>
      <c r="I105" s="196"/>
      <c r="J105" s="197">
        <f>J209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115</v>
      </c>
      <c r="E106" s="196"/>
      <c r="F106" s="196"/>
      <c r="G106" s="196"/>
      <c r="H106" s="196"/>
      <c r="I106" s="196"/>
      <c r="J106" s="197">
        <f>J218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116</v>
      </c>
      <c r="E107" s="196"/>
      <c r="F107" s="196"/>
      <c r="G107" s="196"/>
      <c r="H107" s="196"/>
      <c r="I107" s="196"/>
      <c r="J107" s="197">
        <f>J223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117</v>
      </c>
      <c r="E108" s="196"/>
      <c r="F108" s="196"/>
      <c r="G108" s="196"/>
      <c r="H108" s="196"/>
      <c r="I108" s="196"/>
      <c r="J108" s="197">
        <f>J247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118</v>
      </c>
      <c r="E109" s="196"/>
      <c r="F109" s="196"/>
      <c r="G109" s="196"/>
      <c r="H109" s="196"/>
      <c r="I109" s="196"/>
      <c r="J109" s="197">
        <f>J255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119</v>
      </c>
      <c r="E110" s="196"/>
      <c r="F110" s="196"/>
      <c r="G110" s="196"/>
      <c r="H110" s="196"/>
      <c r="I110" s="196"/>
      <c r="J110" s="197">
        <f>J280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120</v>
      </c>
      <c r="E111" s="196"/>
      <c r="F111" s="196"/>
      <c r="G111" s="196"/>
      <c r="H111" s="196"/>
      <c r="I111" s="196"/>
      <c r="J111" s="197">
        <f>J286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121</v>
      </c>
      <c r="E112" s="196"/>
      <c r="F112" s="196"/>
      <c r="G112" s="196"/>
      <c r="H112" s="196"/>
      <c r="I112" s="196"/>
      <c r="J112" s="197">
        <f>J292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122</v>
      </c>
      <c r="E113" s="196"/>
      <c r="F113" s="196"/>
      <c r="G113" s="196"/>
      <c r="H113" s="196"/>
      <c r="I113" s="196"/>
      <c r="J113" s="197">
        <f>J302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123</v>
      </c>
      <c r="E114" s="196"/>
      <c r="F114" s="196"/>
      <c r="G114" s="196"/>
      <c r="H114" s="196"/>
      <c r="I114" s="196"/>
      <c r="J114" s="197">
        <f>J307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124</v>
      </c>
      <c r="E115" s="196"/>
      <c r="F115" s="196"/>
      <c r="G115" s="196"/>
      <c r="H115" s="196"/>
      <c r="I115" s="196"/>
      <c r="J115" s="197">
        <f>J314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125</v>
      </c>
      <c r="E116" s="196"/>
      <c r="F116" s="196"/>
      <c r="G116" s="196"/>
      <c r="H116" s="196"/>
      <c r="I116" s="196"/>
      <c r="J116" s="197">
        <f>J321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126</v>
      </c>
      <c r="E117" s="196"/>
      <c r="F117" s="196"/>
      <c r="G117" s="196"/>
      <c r="H117" s="196"/>
      <c r="I117" s="196"/>
      <c r="J117" s="197">
        <f>J329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4"/>
      <c r="C118" s="133"/>
      <c r="D118" s="195" t="s">
        <v>127</v>
      </c>
      <c r="E118" s="196"/>
      <c r="F118" s="196"/>
      <c r="G118" s="196"/>
      <c r="H118" s="196"/>
      <c r="I118" s="196"/>
      <c r="J118" s="197">
        <f>J332</f>
        <v>0</v>
      </c>
      <c r="K118" s="133"/>
      <c r="L118" s="19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128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6.25" customHeight="1">
      <c r="A128" s="38"/>
      <c r="B128" s="39"/>
      <c r="C128" s="40"/>
      <c r="D128" s="40"/>
      <c r="E128" s="183" t="str">
        <f>E7</f>
        <v xml:space="preserve">Rekonstrukce odborných učeben ZŠ Karviná - školy III - ZŠ Borovského  stavba</v>
      </c>
      <c r="F128" s="32"/>
      <c r="G128" s="32"/>
      <c r="H128" s="32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" customFormat="1" ht="12" customHeight="1">
      <c r="B129" s="21"/>
      <c r="C129" s="32" t="s">
        <v>99</v>
      </c>
      <c r="D129" s="22"/>
      <c r="E129" s="22"/>
      <c r="F129" s="22"/>
      <c r="G129" s="22"/>
      <c r="H129" s="22"/>
      <c r="I129" s="22"/>
      <c r="J129" s="22"/>
      <c r="K129" s="22"/>
      <c r="L129" s="20"/>
    </row>
    <row r="130" s="2" customFormat="1" ht="23.25" customHeight="1">
      <c r="A130" s="38"/>
      <c r="B130" s="39"/>
      <c r="C130" s="40"/>
      <c r="D130" s="40"/>
      <c r="E130" s="183" t="s">
        <v>100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101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30" customHeight="1">
      <c r="A132" s="38"/>
      <c r="B132" s="39"/>
      <c r="C132" s="40"/>
      <c r="D132" s="40"/>
      <c r="E132" s="76" t="str">
        <f>E11</f>
        <v xml:space="preserve">001 - Rekonstrukce odborných učeben ZŠ  Borovského  Karviná - učebna multioborová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F14</f>
        <v xml:space="preserve"> </v>
      </c>
      <c r="G134" s="40"/>
      <c r="H134" s="40"/>
      <c r="I134" s="32" t="s">
        <v>22</v>
      </c>
      <c r="J134" s="79" t="str">
        <f>IF(J14="","",J14)</f>
        <v>4. 9. 2017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24</v>
      </c>
      <c r="D136" s="40"/>
      <c r="E136" s="40"/>
      <c r="F136" s="27" t="str">
        <f>E17</f>
        <v xml:space="preserve"> </v>
      </c>
      <c r="G136" s="40"/>
      <c r="H136" s="40"/>
      <c r="I136" s="32" t="s">
        <v>29</v>
      </c>
      <c r="J136" s="36" t="str">
        <f>E23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27</v>
      </c>
      <c r="D137" s="40"/>
      <c r="E137" s="40"/>
      <c r="F137" s="27" t="str">
        <f>IF(E20="","",E20)</f>
        <v>Vyplň údaj</v>
      </c>
      <c r="G137" s="40"/>
      <c r="H137" s="40"/>
      <c r="I137" s="32" t="s">
        <v>31</v>
      </c>
      <c r="J137" s="36" t="str">
        <f>E26</f>
        <v xml:space="preserve">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99"/>
      <c r="B139" s="200"/>
      <c r="C139" s="201" t="s">
        <v>129</v>
      </c>
      <c r="D139" s="202" t="s">
        <v>58</v>
      </c>
      <c r="E139" s="202" t="s">
        <v>54</v>
      </c>
      <c r="F139" s="202" t="s">
        <v>55</v>
      </c>
      <c r="G139" s="202" t="s">
        <v>130</v>
      </c>
      <c r="H139" s="202" t="s">
        <v>131</v>
      </c>
      <c r="I139" s="202" t="s">
        <v>132</v>
      </c>
      <c r="J139" s="202" t="s">
        <v>105</v>
      </c>
      <c r="K139" s="203" t="s">
        <v>133</v>
      </c>
      <c r="L139" s="204"/>
      <c r="M139" s="100" t="s">
        <v>1</v>
      </c>
      <c r="N139" s="101" t="s">
        <v>37</v>
      </c>
      <c r="O139" s="101" t="s">
        <v>134</v>
      </c>
      <c r="P139" s="101" t="s">
        <v>135</v>
      </c>
      <c r="Q139" s="101" t="s">
        <v>136</v>
      </c>
      <c r="R139" s="101" t="s">
        <v>137</v>
      </c>
      <c r="S139" s="101" t="s">
        <v>138</v>
      </c>
      <c r="T139" s="102" t="s">
        <v>139</v>
      </c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/>
    </row>
    <row r="140" s="2" customFormat="1" ht="22.8" customHeight="1">
      <c r="A140" s="38"/>
      <c r="B140" s="39"/>
      <c r="C140" s="107" t="s">
        <v>140</v>
      </c>
      <c r="D140" s="40"/>
      <c r="E140" s="40"/>
      <c r="F140" s="40"/>
      <c r="G140" s="40"/>
      <c r="H140" s="40"/>
      <c r="I140" s="40"/>
      <c r="J140" s="205">
        <f>BK140</f>
        <v>0</v>
      </c>
      <c r="K140" s="40"/>
      <c r="L140" s="44"/>
      <c r="M140" s="103"/>
      <c r="N140" s="206"/>
      <c r="O140" s="104"/>
      <c r="P140" s="207">
        <f>P141+P208</f>
        <v>0</v>
      </c>
      <c r="Q140" s="104"/>
      <c r="R140" s="207">
        <f>R141+R208</f>
        <v>23.666700930000001</v>
      </c>
      <c r="S140" s="104"/>
      <c r="T140" s="208">
        <f>T141+T208</f>
        <v>35.020389000000009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72</v>
      </c>
      <c r="AU140" s="17" t="s">
        <v>107</v>
      </c>
      <c r="BK140" s="209">
        <f>BK141+BK208</f>
        <v>0</v>
      </c>
    </row>
    <row r="141" s="12" customFormat="1" ht="25.92" customHeight="1">
      <c r="A141" s="12"/>
      <c r="B141" s="210"/>
      <c r="C141" s="211"/>
      <c r="D141" s="212" t="s">
        <v>72</v>
      </c>
      <c r="E141" s="213" t="s">
        <v>141</v>
      </c>
      <c r="F141" s="213" t="s">
        <v>142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P142+P180+P198+P205</f>
        <v>0</v>
      </c>
      <c r="Q141" s="218"/>
      <c r="R141" s="219">
        <f>R142+R180+R198+R205</f>
        <v>20.296706950000001</v>
      </c>
      <c r="S141" s="218"/>
      <c r="T141" s="220">
        <f>T142+T180+T198+T205</f>
        <v>34.16040000000001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80</v>
      </c>
      <c r="AT141" s="222" t="s">
        <v>72</v>
      </c>
      <c r="AU141" s="222" t="s">
        <v>73</v>
      </c>
      <c r="AY141" s="221" t="s">
        <v>143</v>
      </c>
      <c r="BK141" s="223">
        <f>BK142+BK180+BK198+BK205</f>
        <v>0</v>
      </c>
    </row>
    <row r="142" s="12" customFormat="1" ht="22.8" customHeight="1">
      <c r="A142" s="12"/>
      <c r="B142" s="210"/>
      <c r="C142" s="211"/>
      <c r="D142" s="212" t="s">
        <v>72</v>
      </c>
      <c r="E142" s="224" t="s">
        <v>144</v>
      </c>
      <c r="F142" s="224" t="s">
        <v>145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SUM(P143:P179)</f>
        <v>0</v>
      </c>
      <c r="Q142" s="218"/>
      <c r="R142" s="219">
        <f>SUM(R143:R179)</f>
        <v>20.270376949999999</v>
      </c>
      <c r="S142" s="218"/>
      <c r="T142" s="220">
        <f>SUM(T143:T179)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80</v>
      </c>
      <c r="AT142" s="222" t="s">
        <v>72</v>
      </c>
      <c r="AU142" s="222" t="s">
        <v>80</v>
      </c>
      <c r="AY142" s="221" t="s">
        <v>143</v>
      </c>
      <c r="BK142" s="223">
        <f>SUM(BK143:BK179)</f>
        <v>0</v>
      </c>
    </row>
    <row r="143" s="2" customFormat="1" ht="14.4" customHeight="1">
      <c r="A143" s="38"/>
      <c r="B143" s="39"/>
      <c r="C143" s="226" t="s">
        <v>80</v>
      </c>
      <c r="D143" s="226" t="s">
        <v>146</v>
      </c>
      <c r="E143" s="227" t="s">
        <v>147</v>
      </c>
      <c r="F143" s="228" t="s">
        <v>148</v>
      </c>
      <c r="G143" s="229" t="s">
        <v>149</v>
      </c>
      <c r="H143" s="230">
        <v>1.665</v>
      </c>
      <c r="I143" s="231"/>
      <c r="J143" s="232">
        <f>ROUND(I143*H143,2)</f>
        <v>0</v>
      </c>
      <c r="K143" s="228" t="s">
        <v>150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0.040000000000000001</v>
      </c>
      <c r="R143" s="235">
        <f>Q143*H143</f>
        <v>0.066600000000000006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151</v>
      </c>
      <c r="AT143" s="237" t="s">
        <v>146</v>
      </c>
      <c r="AU143" s="237" t="s">
        <v>83</v>
      </c>
      <c r="AY143" s="17" t="s">
        <v>143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151</v>
      </c>
      <c r="BM143" s="237" t="s">
        <v>152</v>
      </c>
    </row>
    <row r="144" s="13" customFormat="1">
      <c r="A144" s="13"/>
      <c r="B144" s="239"/>
      <c r="C144" s="240"/>
      <c r="D144" s="241" t="s">
        <v>153</v>
      </c>
      <c r="E144" s="242" t="s">
        <v>1</v>
      </c>
      <c r="F144" s="243" t="s">
        <v>154</v>
      </c>
      <c r="G144" s="240"/>
      <c r="H144" s="244">
        <v>1.665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153</v>
      </c>
      <c r="AU144" s="250" t="s">
        <v>83</v>
      </c>
      <c r="AV144" s="13" t="s">
        <v>83</v>
      </c>
      <c r="AW144" s="13" t="s">
        <v>30</v>
      </c>
      <c r="AX144" s="13" t="s">
        <v>80</v>
      </c>
      <c r="AY144" s="250" t="s">
        <v>143</v>
      </c>
    </row>
    <row r="145" s="2" customFormat="1" ht="24.15" customHeight="1">
      <c r="A145" s="38"/>
      <c r="B145" s="39"/>
      <c r="C145" s="226" t="s">
        <v>83</v>
      </c>
      <c r="D145" s="226" t="s">
        <v>146</v>
      </c>
      <c r="E145" s="227" t="s">
        <v>155</v>
      </c>
      <c r="F145" s="228" t="s">
        <v>156</v>
      </c>
      <c r="G145" s="229" t="s">
        <v>149</v>
      </c>
      <c r="H145" s="230">
        <v>1.665</v>
      </c>
      <c r="I145" s="231"/>
      <c r="J145" s="232">
        <f>ROUND(I145*H145,2)</f>
        <v>0</v>
      </c>
      <c r="K145" s="228" t="s">
        <v>150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0.041529999999999997</v>
      </c>
      <c r="R145" s="235">
        <f>Q145*H145</f>
        <v>0.069147449999999999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151</v>
      </c>
      <c r="AT145" s="237" t="s">
        <v>146</v>
      </c>
      <c r="AU145" s="237" t="s">
        <v>83</v>
      </c>
      <c r="AY145" s="17" t="s">
        <v>143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151</v>
      </c>
      <c r="BM145" s="237" t="s">
        <v>157</v>
      </c>
    </row>
    <row r="146" s="13" customFormat="1">
      <c r="A146" s="13"/>
      <c r="B146" s="239"/>
      <c r="C146" s="240"/>
      <c r="D146" s="241" t="s">
        <v>153</v>
      </c>
      <c r="E146" s="242" t="s">
        <v>1</v>
      </c>
      <c r="F146" s="243" t="s">
        <v>154</v>
      </c>
      <c r="G146" s="240"/>
      <c r="H146" s="244">
        <v>1.665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153</v>
      </c>
      <c r="AU146" s="250" t="s">
        <v>83</v>
      </c>
      <c r="AV146" s="13" t="s">
        <v>83</v>
      </c>
      <c r="AW146" s="13" t="s">
        <v>30</v>
      </c>
      <c r="AX146" s="13" t="s">
        <v>80</v>
      </c>
      <c r="AY146" s="250" t="s">
        <v>143</v>
      </c>
    </row>
    <row r="147" s="2" customFormat="1" ht="24.15" customHeight="1">
      <c r="A147" s="38"/>
      <c r="B147" s="39"/>
      <c r="C147" s="226" t="s">
        <v>158</v>
      </c>
      <c r="D147" s="226" t="s">
        <v>146</v>
      </c>
      <c r="E147" s="227" t="s">
        <v>159</v>
      </c>
      <c r="F147" s="228" t="s">
        <v>160</v>
      </c>
      <c r="G147" s="229" t="s">
        <v>149</v>
      </c>
      <c r="H147" s="230">
        <v>4</v>
      </c>
      <c r="I147" s="231"/>
      <c r="J147" s="232">
        <f>ROUND(I147*H147,2)</f>
        <v>0</v>
      </c>
      <c r="K147" s="228" t="s">
        <v>150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0.0073499999999999998</v>
      </c>
      <c r="R147" s="235">
        <f>Q147*H147</f>
        <v>0.029399999999999999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151</v>
      </c>
      <c r="AT147" s="237" t="s">
        <v>146</v>
      </c>
      <c r="AU147" s="237" t="s">
        <v>83</v>
      </c>
      <c r="AY147" s="17" t="s">
        <v>143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151</v>
      </c>
      <c r="BM147" s="237" t="s">
        <v>161</v>
      </c>
    </row>
    <row r="148" s="13" customFormat="1">
      <c r="A148" s="13"/>
      <c r="B148" s="239"/>
      <c r="C148" s="240"/>
      <c r="D148" s="241" t="s">
        <v>153</v>
      </c>
      <c r="E148" s="242" t="s">
        <v>1</v>
      </c>
      <c r="F148" s="243" t="s">
        <v>162</v>
      </c>
      <c r="G148" s="240"/>
      <c r="H148" s="244">
        <v>4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153</v>
      </c>
      <c r="AU148" s="250" t="s">
        <v>83</v>
      </c>
      <c r="AV148" s="13" t="s">
        <v>83</v>
      </c>
      <c r="AW148" s="13" t="s">
        <v>30</v>
      </c>
      <c r="AX148" s="13" t="s">
        <v>80</v>
      </c>
      <c r="AY148" s="250" t="s">
        <v>143</v>
      </c>
    </row>
    <row r="149" s="2" customFormat="1" ht="24.15" customHeight="1">
      <c r="A149" s="38"/>
      <c r="B149" s="39"/>
      <c r="C149" s="226" t="s">
        <v>151</v>
      </c>
      <c r="D149" s="226" t="s">
        <v>146</v>
      </c>
      <c r="E149" s="227" t="s">
        <v>163</v>
      </c>
      <c r="F149" s="228" t="s">
        <v>164</v>
      </c>
      <c r="G149" s="229" t="s">
        <v>149</v>
      </c>
      <c r="H149" s="230">
        <v>133.90000000000001</v>
      </c>
      <c r="I149" s="231"/>
      <c r="J149" s="232">
        <f>ROUND(I149*H149,2)</f>
        <v>0</v>
      </c>
      <c r="K149" s="228" t="s">
        <v>150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0.00025999999999999998</v>
      </c>
      <c r="R149" s="235">
        <f>Q149*H149</f>
        <v>0.034813999999999998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151</v>
      </c>
      <c r="AT149" s="237" t="s">
        <v>146</v>
      </c>
      <c r="AU149" s="237" t="s">
        <v>83</v>
      </c>
      <c r="AY149" s="17" t="s">
        <v>143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151</v>
      </c>
      <c r="BM149" s="237" t="s">
        <v>165</v>
      </c>
    </row>
    <row r="150" s="14" customFormat="1">
      <c r="A150" s="14"/>
      <c r="B150" s="251"/>
      <c r="C150" s="252"/>
      <c r="D150" s="241" t="s">
        <v>153</v>
      </c>
      <c r="E150" s="253" t="s">
        <v>1</v>
      </c>
      <c r="F150" s="254" t="s">
        <v>166</v>
      </c>
      <c r="G150" s="252"/>
      <c r="H150" s="253" t="s">
        <v>1</v>
      </c>
      <c r="I150" s="255"/>
      <c r="J150" s="252"/>
      <c r="K150" s="252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153</v>
      </c>
      <c r="AU150" s="260" t="s">
        <v>83</v>
      </c>
      <c r="AV150" s="14" t="s">
        <v>80</v>
      </c>
      <c r="AW150" s="14" t="s">
        <v>30</v>
      </c>
      <c r="AX150" s="14" t="s">
        <v>73</v>
      </c>
      <c r="AY150" s="260" t="s">
        <v>143</v>
      </c>
    </row>
    <row r="151" s="13" customFormat="1">
      <c r="A151" s="13"/>
      <c r="B151" s="239"/>
      <c r="C151" s="240"/>
      <c r="D151" s="241" t="s">
        <v>153</v>
      </c>
      <c r="E151" s="242" t="s">
        <v>1</v>
      </c>
      <c r="F151" s="243" t="s">
        <v>167</v>
      </c>
      <c r="G151" s="240"/>
      <c r="H151" s="244">
        <v>133.90000000000001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153</v>
      </c>
      <c r="AU151" s="250" t="s">
        <v>83</v>
      </c>
      <c r="AV151" s="13" t="s">
        <v>83</v>
      </c>
      <c r="AW151" s="13" t="s">
        <v>30</v>
      </c>
      <c r="AX151" s="13" t="s">
        <v>80</v>
      </c>
      <c r="AY151" s="250" t="s">
        <v>143</v>
      </c>
    </row>
    <row r="152" s="2" customFormat="1" ht="14.4" customHeight="1">
      <c r="A152" s="38"/>
      <c r="B152" s="39"/>
      <c r="C152" s="226" t="s">
        <v>168</v>
      </c>
      <c r="D152" s="226" t="s">
        <v>146</v>
      </c>
      <c r="E152" s="227" t="s">
        <v>169</v>
      </c>
      <c r="F152" s="228" t="s">
        <v>170</v>
      </c>
      <c r="G152" s="229" t="s">
        <v>149</v>
      </c>
      <c r="H152" s="230">
        <v>0.45000000000000001</v>
      </c>
      <c r="I152" s="231"/>
      <c r="J152" s="232">
        <f>ROUND(I152*H152,2)</f>
        <v>0</v>
      </c>
      <c r="K152" s="228" t="s">
        <v>150</v>
      </c>
      <c r="L152" s="44"/>
      <c r="M152" s="233" t="s">
        <v>1</v>
      </c>
      <c r="N152" s="234" t="s">
        <v>38</v>
      </c>
      <c r="O152" s="91"/>
      <c r="P152" s="235">
        <f>O152*H152</f>
        <v>0</v>
      </c>
      <c r="Q152" s="235">
        <v>0.040000000000000001</v>
      </c>
      <c r="R152" s="235">
        <f>Q152*H152</f>
        <v>0.018000000000000002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151</v>
      </c>
      <c r="AT152" s="237" t="s">
        <v>146</v>
      </c>
      <c r="AU152" s="237" t="s">
        <v>83</v>
      </c>
      <c r="AY152" s="17" t="s">
        <v>143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80</v>
      </c>
      <c r="BK152" s="238">
        <f>ROUND(I152*H152,2)</f>
        <v>0</v>
      </c>
      <c r="BL152" s="17" t="s">
        <v>151</v>
      </c>
      <c r="BM152" s="237" t="s">
        <v>171</v>
      </c>
    </row>
    <row r="153" s="13" customFormat="1">
      <c r="A153" s="13"/>
      <c r="B153" s="239"/>
      <c r="C153" s="240"/>
      <c r="D153" s="241" t="s">
        <v>153</v>
      </c>
      <c r="E153" s="242" t="s">
        <v>1</v>
      </c>
      <c r="F153" s="243" t="s">
        <v>172</v>
      </c>
      <c r="G153" s="240"/>
      <c r="H153" s="244">
        <v>0.45000000000000001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153</v>
      </c>
      <c r="AU153" s="250" t="s">
        <v>83</v>
      </c>
      <c r="AV153" s="13" t="s">
        <v>83</v>
      </c>
      <c r="AW153" s="13" t="s">
        <v>30</v>
      </c>
      <c r="AX153" s="13" t="s">
        <v>80</v>
      </c>
      <c r="AY153" s="250" t="s">
        <v>143</v>
      </c>
    </row>
    <row r="154" s="2" customFormat="1" ht="24.15" customHeight="1">
      <c r="A154" s="38"/>
      <c r="B154" s="39"/>
      <c r="C154" s="226" t="s">
        <v>144</v>
      </c>
      <c r="D154" s="226" t="s">
        <v>146</v>
      </c>
      <c r="E154" s="227" t="s">
        <v>173</v>
      </c>
      <c r="F154" s="228" t="s">
        <v>174</v>
      </c>
      <c r="G154" s="229" t="s">
        <v>149</v>
      </c>
      <c r="H154" s="230">
        <v>133.90000000000001</v>
      </c>
      <c r="I154" s="231"/>
      <c r="J154" s="232">
        <f>ROUND(I154*H154,2)</f>
        <v>0</v>
      </c>
      <c r="K154" s="228" t="s">
        <v>150</v>
      </c>
      <c r="L154" s="44"/>
      <c r="M154" s="233" t="s">
        <v>1</v>
      </c>
      <c r="N154" s="234" t="s">
        <v>38</v>
      </c>
      <c r="O154" s="91"/>
      <c r="P154" s="235">
        <f>O154*H154</f>
        <v>0</v>
      </c>
      <c r="Q154" s="235">
        <v>0.0043800000000000002</v>
      </c>
      <c r="R154" s="235">
        <f>Q154*H154</f>
        <v>0.58648200000000006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151</v>
      </c>
      <c r="AT154" s="237" t="s">
        <v>146</v>
      </c>
      <c r="AU154" s="237" t="s">
        <v>83</v>
      </c>
      <c r="AY154" s="17" t="s">
        <v>143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80</v>
      </c>
      <c r="BK154" s="238">
        <f>ROUND(I154*H154,2)</f>
        <v>0</v>
      </c>
      <c r="BL154" s="17" t="s">
        <v>151</v>
      </c>
      <c r="BM154" s="237" t="s">
        <v>175</v>
      </c>
    </row>
    <row r="155" s="14" customFormat="1">
      <c r="A155" s="14"/>
      <c r="B155" s="251"/>
      <c r="C155" s="252"/>
      <c r="D155" s="241" t="s">
        <v>153</v>
      </c>
      <c r="E155" s="253" t="s">
        <v>1</v>
      </c>
      <c r="F155" s="254" t="s">
        <v>166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153</v>
      </c>
      <c r="AU155" s="260" t="s">
        <v>83</v>
      </c>
      <c r="AV155" s="14" t="s">
        <v>80</v>
      </c>
      <c r="AW155" s="14" t="s">
        <v>30</v>
      </c>
      <c r="AX155" s="14" t="s">
        <v>73</v>
      </c>
      <c r="AY155" s="260" t="s">
        <v>143</v>
      </c>
    </row>
    <row r="156" s="13" customFormat="1">
      <c r="A156" s="13"/>
      <c r="B156" s="239"/>
      <c r="C156" s="240"/>
      <c r="D156" s="241" t="s">
        <v>153</v>
      </c>
      <c r="E156" s="242" t="s">
        <v>1</v>
      </c>
      <c r="F156" s="243" t="s">
        <v>167</v>
      </c>
      <c r="G156" s="240"/>
      <c r="H156" s="244">
        <v>133.90000000000001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153</v>
      </c>
      <c r="AU156" s="250" t="s">
        <v>83</v>
      </c>
      <c r="AV156" s="13" t="s">
        <v>83</v>
      </c>
      <c r="AW156" s="13" t="s">
        <v>30</v>
      </c>
      <c r="AX156" s="13" t="s">
        <v>80</v>
      </c>
      <c r="AY156" s="250" t="s">
        <v>143</v>
      </c>
    </row>
    <row r="157" s="2" customFormat="1" ht="24.15" customHeight="1">
      <c r="A157" s="38"/>
      <c r="B157" s="39"/>
      <c r="C157" s="226" t="s">
        <v>176</v>
      </c>
      <c r="D157" s="226" t="s">
        <v>146</v>
      </c>
      <c r="E157" s="227" t="s">
        <v>177</v>
      </c>
      <c r="F157" s="228" t="s">
        <v>178</v>
      </c>
      <c r="G157" s="229" t="s">
        <v>149</v>
      </c>
      <c r="H157" s="230">
        <v>133.90000000000001</v>
      </c>
      <c r="I157" s="231"/>
      <c r="J157" s="232">
        <f>ROUND(I157*H157,2)</f>
        <v>0</v>
      </c>
      <c r="K157" s="228" t="s">
        <v>150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0.0030000000000000001</v>
      </c>
      <c r="R157" s="235">
        <f>Q157*H157</f>
        <v>0.4017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151</v>
      </c>
      <c r="AT157" s="237" t="s">
        <v>146</v>
      </c>
      <c r="AU157" s="237" t="s">
        <v>83</v>
      </c>
      <c r="AY157" s="17" t="s">
        <v>143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151</v>
      </c>
      <c r="BM157" s="237" t="s">
        <v>179</v>
      </c>
    </row>
    <row r="158" s="14" customFormat="1">
      <c r="A158" s="14"/>
      <c r="B158" s="251"/>
      <c r="C158" s="252"/>
      <c r="D158" s="241" t="s">
        <v>153</v>
      </c>
      <c r="E158" s="253" t="s">
        <v>1</v>
      </c>
      <c r="F158" s="254" t="s">
        <v>166</v>
      </c>
      <c r="G158" s="252"/>
      <c r="H158" s="253" t="s">
        <v>1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153</v>
      </c>
      <c r="AU158" s="260" t="s">
        <v>83</v>
      </c>
      <c r="AV158" s="14" t="s">
        <v>80</v>
      </c>
      <c r="AW158" s="14" t="s">
        <v>30</v>
      </c>
      <c r="AX158" s="14" t="s">
        <v>73</v>
      </c>
      <c r="AY158" s="260" t="s">
        <v>143</v>
      </c>
    </row>
    <row r="159" s="13" customFormat="1">
      <c r="A159" s="13"/>
      <c r="B159" s="239"/>
      <c r="C159" s="240"/>
      <c r="D159" s="241" t="s">
        <v>153</v>
      </c>
      <c r="E159" s="242" t="s">
        <v>1</v>
      </c>
      <c r="F159" s="243" t="s">
        <v>167</v>
      </c>
      <c r="G159" s="240"/>
      <c r="H159" s="244">
        <v>133.90000000000001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153</v>
      </c>
      <c r="AU159" s="250" t="s">
        <v>83</v>
      </c>
      <c r="AV159" s="13" t="s">
        <v>83</v>
      </c>
      <c r="AW159" s="13" t="s">
        <v>30</v>
      </c>
      <c r="AX159" s="13" t="s">
        <v>80</v>
      </c>
      <c r="AY159" s="250" t="s">
        <v>143</v>
      </c>
    </row>
    <row r="160" s="2" customFormat="1" ht="24.15" customHeight="1">
      <c r="A160" s="38"/>
      <c r="B160" s="39"/>
      <c r="C160" s="226" t="s">
        <v>180</v>
      </c>
      <c r="D160" s="226" t="s">
        <v>146</v>
      </c>
      <c r="E160" s="227" t="s">
        <v>181</v>
      </c>
      <c r="F160" s="228" t="s">
        <v>182</v>
      </c>
      <c r="G160" s="229" t="s">
        <v>149</v>
      </c>
      <c r="H160" s="230">
        <v>0.45000000000000001</v>
      </c>
      <c r="I160" s="231"/>
      <c r="J160" s="232">
        <f>ROUND(I160*H160,2)</f>
        <v>0</v>
      </c>
      <c r="K160" s="228" t="s">
        <v>150</v>
      </c>
      <c r="L160" s="44"/>
      <c r="M160" s="233" t="s">
        <v>1</v>
      </c>
      <c r="N160" s="234" t="s">
        <v>38</v>
      </c>
      <c r="O160" s="91"/>
      <c r="P160" s="235">
        <f>O160*H160</f>
        <v>0</v>
      </c>
      <c r="Q160" s="235">
        <v>0.041529999999999997</v>
      </c>
      <c r="R160" s="235">
        <f>Q160*H160</f>
        <v>0.0186885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151</v>
      </c>
      <c r="AT160" s="237" t="s">
        <v>146</v>
      </c>
      <c r="AU160" s="237" t="s">
        <v>83</v>
      </c>
      <c r="AY160" s="17" t="s">
        <v>143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80</v>
      </c>
      <c r="BK160" s="238">
        <f>ROUND(I160*H160,2)</f>
        <v>0</v>
      </c>
      <c r="BL160" s="17" t="s">
        <v>151</v>
      </c>
      <c r="BM160" s="237" t="s">
        <v>183</v>
      </c>
    </row>
    <row r="161" s="13" customFormat="1">
      <c r="A161" s="13"/>
      <c r="B161" s="239"/>
      <c r="C161" s="240"/>
      <c r="D161" s="241" t="s">
        <v>153</v>
      </c>
      <c r="E161" s="242" t="s">
        <v>1</v>
      </c>
      <c r="F161" s="243" t="s">
        <v>172</v>
      </c>
      <c r="G161" s="240"/>
      <c r="H161" s="244">
        <v>0.45000000000000001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153</v>
      </c>
      <c r="AU161" s="250" t="s">
        <v>83</v>
      </c>
      <c r="AV161" s="13" t="s">
        <v>83</v>
      </c>
      <c r="AW161" s="13" t="s">
        <v>30</v>
      </c>
      <c r="AX161" s="13" t="s">
        <v>80</v>
      </c>
      <c r="AY161" s="250" t="s">
        <v>143</v>
      </c>
    </row>
    <row r="162" s="2" customFormat="1" ht="24.15" customHeight="1">
      <c r="A162" s="38"/>
      <c r="B162" s="39"/>
      <c r="C162" s="226" t="s">
        <v>184</v>
      </c>
      <c r="D162" s="226" t="s">
        <v>146</v>
      </c>
      <c r="E162" s="227" t="s">
        <v>185</v>
      </c>
      <c r="F162" s="228" t="s">
        <v>186</v>
      </c>
      <c r="G162" s="229" t="s">
        <v>149</v>
      </c>
      <c r="H162" s="230">
        <v>133.90000000000001</v>
      </c>
      <c r="I162" s="231"/>
      <c r="J162" s="232">
        <f>ROUND(I162*H162,2)</f>
        <v>0</v>
      </c>
      <c r="K162" s="228" t="s">
        <v>187</v>
      </c>
      <c r="L162" s="44"/>
      <c r="M162" s="233" t="s">
        <v>1</v>
      </c>
      <c r="N162" s="234" t="s">
        <v>38</v>
      </c>
      <c r="O162" s="91"/>
      <c r="P162" s="235">
        <f>O162*H162</f>
        <v>0</v>
      </c>
      <c r="Q162" s="235">
        <v>0.017000000000000001</v>
      </c>
      <c r="R162" s="235">
        <f>Q162*H162</f>
        <v>2.2763000000000004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151</v>
      </c>
      <c r="AT162" s="237" t="s">
        <v>146</v>
      </c>
      <c r="AU162" s="237" t="s">
        <v>83</v>
      </c>
      <c r="AY162" s="17" t="s">
        <v>143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151</v>
      </c>
      <c r="BM162" s="237" t="s">
        <v>188</v>
      </c>
    </row>
    <row r="163" s="14" customFormat="1">
      <c r="A163" s="14"/>
      <c r="B163" s="251"/>
      <c r="C163" s="252"/>
      <c r="D163" s="241" t="s">
        <v>153</v>
      </c>
      <c r="E163" s="253" t="s">
        <v>1</v>
      </c>
      <c r="F163" s="254" t="s">
        <v>166</v>
      </c>
      <c r="G163" s="252"/>
      <c r="H163" s="253" t="s">
        <v>1</v>
      </c>
      <c r="I163" s="255"/>
      <c r="J163" s="252"/>
      <c r="K163" s="252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153</v>
      </c>
      <c r="AU163" s="260" t="s">
        <v>83</v>
      </c>
      <c r="AV163" s="14" t="s">
        <v>80</v>
      </c>
      <c r="AW163" s="14" t="s">
        <v>30</v>
      </c>
      <c r="AX163" s="14" t="s">
        <v>73</v>
      </c>
      <c r="AY163" s="260" t="s">
        <v>143</v>
      </c>
    </row>
    <row r="164" s="13" customFormat="1">
      <c r="A164" s="13"/>
      <c r="B164" s="239"/>
      <c r="C164" s="240"/>
      <c r="D164" s="241" t="s">
        <v>153</v>
      </c>
      <c r="E164" s="242" t="s">
        <v>1</v>
      </c>
      <c r="F164" s="243" t="s">
        <v>167</v>
      </c>
      <c r="G164" s="240"/>
      <c r="H164" s="244">
        <v>133.90000000000001</v>
      </c>
      <c r="I164" s="245"/>
      <c r="J164" s="240"/>
      <c r="K164" s="240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153</v>
      </c>
      <c r="AU164" s="250" t="s">
        <v>83</v>
      </c>
      <c r="AV164" s="13" t="s">
        <v>83</v>
      </c>
      <c r="AW164" s="13" t="s">
        <v>30</v>
      </c>
      <c r="AX164" s="13" t="s">
        <v>80</v>
      </c>
      <c r="AY164" s="250" t="s">
        <v>143</v>
      </c>
    </row>
    <row r="165" s="2" customFormat="1" ht="24.15" customHeight="1">
      <c r="A165" s="38"/>
      <c r="B165" s="39"/>
      <c r="C165" s="226" t="s">
        <v>189</v>
      </c>
      <c r="D165" s="226" t="s">
        <v>146</v>
      </c>
      <c r="E165" s="227" t="s">
        <v>190</v>
      </c>
      <c r="F165" s="228" t="s">
        <v>191</v>
      </c>
      <c r="G165" s="229" t="s">
        <v>149</v>
      </c>
      <c r="H165" s="230">
        <v>4</v>
      </c>
      <c r="I165" s="231"/>
      <c r="J165" s="232">
        <f>ROUND(I165*H165,2)</f>
        <v>0</v>
      </c>
      <c r="K165" s="228" t="s">
        <v>150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0.021000000000000001</v>
      </c>
      <c r="R165" s="235">
        <f>Q165*H165</f>
        <v>0.084000000000000005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151</v>
      </c>
      <c r="AT165" s="237" t="s">
        <v>146</v>
      </c>
      <c r="AU165" s="237" t="s">
        <v>83</v>
      </c>
      <c r="AY165" s="17" t="s">
        <v>143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151</v>
      </c>
      <c r="BM165" s="237" t="s">
        <v>192</v>
      </c>
    </row>
    <row r="166" s="13" customFormat="1">
      <c r="A166" s="13"/>
      <c r="B166" s="239"/>
      <c r="C166" s="240"/>
      <c r="D166" s="241" t="s">
        <v>153</v>
      </c>
      <c r="E166" s="242" t="s">
        <v>1</v>
      </c>
      <c r="F166" s="243" t="s">
        <v>162</v>
      </c>
      <c r="G166" s="240"/>
      <c r="H166" s="244">
        <v>4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153</v>
      </c>
      <c r="AU166" s="250" t="s">
        <v>83</v>
      </c>
      <c r="AV166" s="13" t="s">
        <v>83</v>
      </c>
      <c r="AW166" s="13" t="s">
        <v>30</v>
      </c>
      <c r="AX166" s="13" t="s">
        <v>80</v>
      </c>
      <c r="AY166" s="250" t="s">
        <v>143</v>
      </c>
    </row>
    <row r="167" s="2" customFormat="1" ht="14.4" customHeight="1">
      <c r="A167" s="38"/>
      <c r="B167" s="39"/>
      <c r="C167" s="226" t="s">
        <v>193</v>
      </c>
      <c r="D167" s="226" t="s">
        <v>146</v>
      </c>
      <c r="E167" s="227" t="s">
        <v>194</v>
      </c>
      <c r="F167" s="228" t="s">
        <v>195</v>
      </c>
      <c r="G167" s="229" t="s">
        <v>149</v>
      </c>
      <c r="H167" s="230">
        <v>100</v>
      </c>
      <c r="I167" s="231"/>
      <c r="J167" s="232">
        <f>ROUND(I167*H167,2)</f>
        <v>0</v>
      </c>
      <c r="K167" s="228" t="s">
        <v>150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151</v>
      </c>
      <c r="AT167" s="237" t="s">
        <v>146</v>
      </c>
      <c r="AU167" s="237" t="s">
        <v>83</v>
      </c>
      <c r="AY167" s="17" t="s">
        <v>143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151</v>
      </c>
      <c r="BM167" s="237" t="s">
        <v>196</v>
      </c>
    </row>
    <row r="168" s="2" customFormat="1" ht="24.15" customHeight="1">
      <c r="A168" s="38"/>
      <c r="B168" s="39"/>
      <c r="C168" s="226" t="s">
        <v>197</v>
      </c>
      <c r="D168" s="226" t="s">
        <v>146</v>
      </c>
      <c r="E168" s="227" t="s">
        <v>198</v>
      </c>
      <c r="F168" s="228" t="s">
        <v>199</v>
      </c>
      <c r="G168" s="229" t="s">
        <v>200</v>
      </c>
      <c r="H168" s="230">
        <v>9.8000000000000007</v>
      </c>
      <c r="I168" s="231"/>
      <c r="J168" s="232">
        <f>ROUND(I168*H168,2)</f>
        <v>0</v>
      </c>
      <c r="K168" s="228" t="s">
        <v>150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0.0015</v>
      </c>
      <c r="R168" s="235">
        <f>Q168*H168</f>
        <v>0.014700000000000001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151</v>
      </c>
      <c r="AT168" s="237" t="s">
        <v>146</v>
      </c>
      <c r="AU168" s="237" t="s">
        <v>83</v>
      </c>
      <c r="AY168" s="17" t="s">
        <v>143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151</v>
      </c>
      <c r="BM168" s="237" t="s">
        <v>201</v>
      </c>
    </row>
    <row r="169" s="13" customFormat="1">
      <c r="A169" s="13"/>
      <c r="B169" s="239"/>
      <c r="C169" s="240"/>
      <c r="D169" s="241" t="s">
        <v>153</v>
      </c>
      <c r="E169" s="242" t="s">
        <v>1</v>
      </c>
      <c r="F169" s="243" t="s">
        <v>202</v>
      </c>
      <c r="G169" s="240"/>
      <c r="H169" s="244">
        <v>9.8000000000000007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153</v>
      </c>
      <c r="AU169" s="250" t="s">
        <v>83</v>
      </c>
      <c r="AV169" s="13" t="s">
        <v>83</v>
      </c>
      <c r="AW169" s="13" t="s">
        <v>30</v>
      </c>
      <c r="AX169" s="13" t="s">
        <v>80</v>
      </c>
      <c r="AY169" s="250" t="s">
        <v>143</v>
      </c>
    </row>
    <row r="170" s="2" customFormat="1" ht="24.15" customHeight="1">
      <c r="A170" s="38"/>
      <c r="B170" s="39"/>
      <c r="C170" s="226" t="s">
        <v>203</v>
      </c>
      <c r="D170" s="226" t="s">
        <v>146</v>
      </c>
      <c r="E170" s="227" t="s">
        <v>204</v>
      </c>
      <c r="F170" s="228" t="s">
        <v>205</v>
      </c>
      <c r="G170" s="229" t="s">
        <v>149</v>
      </c>
      <c r="H170" s="230">
        <v>25.920000000000002</v>
      </c>
      <c r="I170" s="231"/>
      <c r="J170" s="232">
        <f>ROUND(I170*H170,2)</f>
        <v>0</v>
      </c>
      <c r="K170" s="228" t="s">
        <v>150</v>
      </c>
      <c r="L170" s="44"/>
      <c r="M170" s="233" t="s">
        <v>1</v>
      </c>
      <c r="N170" s="234" t="s">
        <v>38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151</v>
      </c>
      <c r="AT170" s="237" t="s">
        <v>146</v>
      </c>
      <c r="AU170" s="237" t="s">
        <v>83</v>
      </c>
      <c r="AY170" s="17" t="s">
        <v>143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80</v>
      </c>
      <c r="BK170" s="238">
        <f>ROUND(I170*H170,2)</f>
        <v>0</v>
      </c>
      <c r="BL170" s="17" t="s">
        <v>151</v>
      </c>
      <c r="BM170" s="237" t="s">
        <v>206</v>
      </c>
    </row>
    <row r="171" s="13" customFormat="1">
      <c r="A171" s="13"/>
      <c r="B171" s="239"/>
      <c r="C171" s="240"/>
      <c r="D171" s="241" t="s">
        <v>153</v>
      </c>
      <c r="E171" s="242" t="s">
        <v>1</v>
      </c>
      <c r="F171" s="243" t="s">
        <v>207</v>
      </c>
      <c r="G171" s="240"/>
      <c r="H171" s="244">
        <v>25.920000000000002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153</v>
      </c>
      <c r="AU171" s="250" t="s">
        <v>83</v>
      </c>
      <c r="AV171" s="13" t="s">
        <v>83</v>
      </c>
      <c r="AW171" s="13" t="s">
        <v>30</v>
      </c>
      <c r="AX171" s="13" t="s">
        <v>80</v>
      </c>
      <c r="AY171" s="250" t="s">
        <v>143</v>
      </c>
    </row>
    <row r="172" s="2" customFormat="1" ht="24.15" customHeight="1">
      <c r="A172" s="38"/>
      <c r="B172" s="39"/>
      <c r="C172" s="226" t="s">
        <v>208</v>
      </c>
      <c r="D172" s="226" t="s">
        <v>146</v>
      </c>
      <c r="E172" s="227" t="s">
        <v>209</v>
      </c>
      <c r="F172" s="228" t="s">
        <v>210</v>
      </c>
      <c r="G172" s="229" t="s">
        <v>211</v>
      </c>
      <c r="H172" s="230">
        <v>0.25</v>
      </c>
      <c r="I172" s="231"/>
      <c r="J172" s="232">
        <f>ROUND(I172*H172,2)</f>
        <v>0</v>
      </c>
      <c r="K172" s="228" t="s">
        <v>150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2.2563399999999998</v>
      </c>
      <c r="R172" s="235">
        <f>Q172*H172</f>
        <v>0.56408499999999995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151</v>
      </c>
      <c r="AT172" s="237" t="s">
        <v>146</v>
      </c>
      <c r="AU172" s="237" t="s">
        <v>83</v>
      </c>
      <c r="AY172" s="17" t="s">
        <v>143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151</v>
      </c>
      <c r="BM172" s="237" t="s">
        <v>212</v>
      </c>
    </row>
    <row r="173" s="13" customFormat="1">
      <c r="A173" s="13"/>
      <c r="B173" s="239"/>
      <c r="C173" s="240"/>
      <c r="D173" s="241" t="s">
        <v>153</v>
      </c>
      <c r="E173" s="242" t="s">
        <v>1</v>
      </c>
      <c r="F173" s="243" t="s">
        <v>213</v>
      </c>
      <c r="G173" s="240"/>
      <c r="H173" s="244">
        <v>0.25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153</v>
      </c>
      <c r="AU173" s="250" t="s">
        <v>83</v>
      </c>
      <c r="AV173" s="13" t="s">
        <v>83</v>
      </c>
      <c r="AW173" s="13" t="s">
        <v>30</v>
      </c>
      <c r="AX173" s="13" t="s">
        <v>80</v>
      </c>
      <c r="AY173" s="250" t="s">
        <v>143</v>
      </c>
    </row>
    <row r="174" s="2" customFormat="1" ht="14.4" customHeight="1">
      <c r="A174" s="38"/>
      <c r="B174" s="39"/>
      <c r="C174" s="226" t="s">
        <v>8</v>
      </c>
      <c r="D174" s="226" t="s">
        <v>146</v>
      </c>
      <c r="E174" s="227" t="s">
        <v>214</v>
      </c>
      <c r="F174" s="228" t="s">
        <v>215</v>
      </c>
      <c r="G174" s="229" t="s">
        <v>149</v>
      </c>
      <c r="H174" s="230">
        <v>97.319999999999993</v>
      </c>
      <c r="I174" s="231"/>
      <c r="J174" s="232">
        <f>ROUND(I174*H174,2)</f>
        <v>0</v>
      </c>
      <c r="K174" s="228" t="s">
        <v>216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0.11550000000000001</v>
      </c>
      <c r="R174" s="235">
        <f>Q174*H174</f>
        <v>11.240460000000001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151</v>
      </c>
      <c r="AT174" s="237" t="s">
        <v>146</v>
      </c>
      <c r="AU174" s="237" t="s">
        <v>83</v>
      </c>
      <c r="AY174" s="17" t="s">
        <v>143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151</v>
      </c>
      <c r="BM174" s="237" t="s">
        <v>217</v>
      </c>
    </row>
    <row r="175" s="13" customFormat="1">
      <c r="A175" s="13"/>
      <c r="B175" s="239"/>
      <c r="C175" s="240"/>
      <c r="D175" s="241" t="s">
        <v>153</v>
      </c>
      <c r="E175" s="242" t="s">
        <v>1</v>
      </c>
      <c r="F175" s="243" t="s">
        <v>218</v>
      </c>
      <c r="G175" s="240"/>
      <c r="H175" s="244">
        <v>97.319999999999993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153</v>
      </c>
      <c r="AU175" s="250" t="s">
        <v>83</v>
      </c>
      <c r="AV175" s="13" t="s">
        <v>83</v>
      </c>
      <c r="AW175" s="13" t="s">
        <v>30</v>
      </c>
      <c r="AX175" s="13" t="s">
        <v>80</v>
      </c>
      <c r="AY175" s="250" t="s">
        <v>143</v>
      </c>
    </row>
    <row r="176" s="2" customFormat="1" ht="24.15" customHeight="1">
      <c r="A176" s="38"/>
      <c r="B176" s="39"/>
      <c r="C176" s="226" t="s">
        <v>219</v>
      </c>
      <c r="D176" s="226" t="s">
        <v>146</v>
      </c>
      <c r="E176" s="227" t="s">
        <v>220</v>
      </c>
      <c r="F176" s="228" t="s">
        <v>221</v>
      </c>
      <c r="G176" s="229" t="s">
        <v>149</v>
      </c>
      <c r="H176" s="230">
        <v>1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151</v>
      </c>
      <c r="AT176" s="237" t="s">
        <v>146</v>
      </c>
      <c r="AU176" s="237" t="s">
        <v>83</v>
      </c>
      <c r="AY176" s="17" t="s">
        <v>143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151</v>
      </c>
      <c r="BM176" s="237" t="s">
        <v>222</v>
      </c>
    </row>
    <row r="177" s="13" customFormat="1">
      <c r="A177" s="13"/>
      <c r="B177" s="239"/>
      <c r="C177" s="240"/>
      <c r="D177" s="241" t="s">
        <v>153</v>
      </c>
      <c r="E177" s="242" t="s">
        <v>1</v>
      </c>
      <c r="F177" s="243" t="s">
        <v>223</v>
      </c>
      <c r="G177" s="240"/>
      <c r="H177" s="244">
        <v>1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153</v>
      </c>
      <c r="AU177" s="250" t="s">
        <v>83</v>
      </c>
      <c r="AV177" s="13" t="s">
        <v>83</v>
      </c>
      <c r="AW177" s="13" t="s">
        <v>30</v>
      </c>
      <c r="AX177" s="13" t="s">
        <v>80</v>
      </c>
      <c r="AY177" s="250" t="s">
        <v>143</v>
      </c>
    </row>
    <row r="178" s="2" customFormat="1" ht="24.15" customHeight="1">
      <c r="A178" s="38"/>
      <c r="B178" s="39"/>
      <c r="C178" s="226" t="s">
        <v>224</v>
      </c>
      <c r="D178" s="226" t="s">
        <v>146</v>
      </c>
      <c r="E178" s="227" t="s">
        <v>225</v>
      </c>
      <c r="F178" s="228" t="s">
        <v>226</v>
      </c>
      <c r="G178" s="229" t="s">
        <v>149</v>
      </c>
      <c r="H178" s="230">
        <v>97.319999999999993</v>
      </c>
      <c r="I178" s="231"/>
      <c r="J178" s="232">
        <f>ROUND(I178*H178,2)</f>
        <v>0</v>
      </c>
      <c r="K178" s="228" t="s">
        <v>1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0.050000000000000003</v>
      </c>
      <c r="R178" s="235">
        <f>Q178*H178</f>
        <v>4.8659999999999997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151</v>
      </c>
      <c r="AT178" s="237" t="s">
        <v>146</v>
      </c>
      <c r="AU178" s="237" t="s">
        <v>83</v>
      </c>
      <c r="AY178" s="17" t="s">
        <v>143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80</v>
      </c>
      <c r="BK178" s="238">
        <f>ROUND(I178*H178,2)</f>
        <v>0</v>
      </c>
      <c r="BL178" s="17" t="s">
        <v>151</v>
      </c>
      <c r="BM178" s="237" t="s">
        <v>227</v>
      </c>
    </row>
    <row r="179" s="13" customFormat="1">
      <c r="A179" s="13"/>
      <c r="B179" s="239"/>
      <c r="C179" s="240"/>
      <c r="D179" s="241" t="s">
        <v>153</v>
      </c>
      <c r="E179" s="242" t="s">
        <v>1</v>
      </c>
      <c r="F179" s="243" t="s">
        <v>218</v>
      </c>
      <c r="G179" s="240"/>
      <c r="H179" s="244">
        <v>97.319999999999993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153</v>
      </c>
      <c r="AU179" s="250" t="s">
        <v>83</v>
      </c>
      <c r="AV179" s="13" t="s">
        <v>83</v>
      </c>
      <c r="AW179" s="13" t="s">
        <v>30</v>
      </c>
      <c r="AX179" s="13" t="s">
        <v>80</v>
      </c>
      <c r="AY179" s="250" t="s">
        <v>143</v>
      </c>
    </row>
    <row r="180" s="12" customFormat="1" ht="22.8" customHeight="1">
      <c r="A180" s="12"/>
      <c r="B180" s="210"/>
      <c r="C180" s="211"/>
      <c r="D180" s="212" t="s">
        <v>72</v>
      </c>
      <c r="E180" s="224" t="s">
        <v>184</v>
      </c>
      <c r="F180" s="224" t="s">
        <v>228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SUM(P181:P197)</f>
        <v>0</v>
      </c>
      <c r="Q180" s="218"/>
      <c r="R180" s="219">
        <f>SUM(R181:R197)</f>
        <v>0.026329999999999999</v>
      </c>
      <c r="S180" s="218"/>
      <c r="T180" s="220">
        <f>SUM(T181:T197)</f>
        <v>34.16040000000001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80</v>
      </c>
      <c r="AT180" s="222" t="s">
        <v>72</v>
      </c>
      <c r="AU180" s="222" t="s">
        <v>80</v>
      </c>
      <c r="AY180" s="221" t="s">
        <v>143</v>
      </c>
      <c r="BK180" s="223">
        <f>SUM(BK181:BK197)</f>
        <v>0</v>
      </c>
    </row>
    <row r="181" s="2" customFormat="1" ht="24.15" customHeight="1">
      <c r="A181" s="38"/>
      <c r="B181" s="39"/>
      <c r="C181" s="226" t="s">
        <v>229</v>
      </c>
      <c r="D181" s="226" t="s">
        <v>146</v>
      </c>
      <c r="E181" s="227" t="s">
        <v>230</v>
      </c>
      <c r="F181" s="228" t="s">
        <v>231</v>
      </c>
      <c r="G181" s="229" t="s">
        <v>149</v>
      </c>
      <c r="H181" s="230">
        <v>97.319999999999993</v>
      </c>
      <c r="I181" s="231"/>
      <c r="J181" s="232">
        <f>ROUND(I181*H181,2)</f>
        <v>0</v>
      </c>
      <c r="K181" s="228" t="s">
        <v>150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0.00021000000000000001</v>
      </c>
      <c r="R181" s="235">
        <f>Q181*H181</f>
        <v>0.020437199999999999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151</v>
      </c>
      <c r="AT181" s="237" t="s">
        <v>146</v>
      </c>
      <c r="AU181" s="237" t="s">
        <v>83</v>
      </c>
      <c r="AY181" s="17" t="s">
        <v>143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80</v>
      </c>
      <c r="BK181" s="238">
        <f>ROUND(I181*H181,2)</f>
        <v>0</v>
      </c>
      <c r="BL181" s="17" t="s">
        <v>151</v>
      </c>
      <c r="BM181" s="237" t="s">
        <v>232</v>
      </c>
    </row>
    <row r="182" s="13" customFormat="1">
      <c r="A182" s="13"/>
      <c r="B182" s="239"/>
      <c r="C182" s="240"/>
      <c r="D182" s="241" t="s">
        <v>153</v>
      </c>
      <c r="E182" s="242" t="s">
        <v>1</v>
      </c>
      <c r="F182" s="243" t="s">
        <v>233</v>
      </c>
      <c r="G182" s="240"/>
      <c r="H182" s="244">
        <v>97.319999999999993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153</v>
      </c>
      <c r="AU182" s="250" t="s">
        <v>83</v>
      </c>
      <c r="AV182" s="13" t="s">
        <v>83</v>
      </c>
      <c r="AW182" s="13" t="s">
        <v>30</v>
      </c>
      <c r="AX182" s="13" t="s">
        <v>80</v>
      </c>
      <c r="AY182" s="250" t="s">
        <v>143</v>
      </c>
    </row>
    <row r="183" s="2" customFormat="1" ht="24.15" customHeight="1">
      <c r="A183" s="38"/>
      <c r="B183" s="39"/>
      <c r="C183" s="226" t="s">
        <v>234</v>
      </c>
      <c r="D183" s="226" t="s">
        <v>146</v>
      </c>
      <c r="E183" s="227" t="s">
        <v>235</v>
      </c>
      <c r="F183" s="228" t="s">
        <v>236</v>
      </c>
      <c r="G183" s="229" t="s">
        <v>149</v>
      </c>
      <c r="H183" s="230">
        <v>147.31999999999999</v>
      </c>
      <c r="I183" s="231"/>
      <c r="J183" s="232">
        <f>ROUND(I183*H183,2)</f>
        <v>0</v>
      </c>
      <c r="K183" s="228" t="s">
        <v>150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4.0000000000000003E-05</v>
      </c>
      <c r="R183" s="235">
        <f>Q183*H183</f>
        <v>0.0058928000000000001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151</v>
      </c>
      <c r="AT183" s="237" t="s">
        <v>146</v>
      </c>
      <c r="AU183" s="237" t="s">
        <v>83</v>
      </c>
      <c r="AY183" s="17" t="s">
        <v>143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151</v>
      </c>
      <c r="BM183" s="237" t="s">
        <v>237</v>
      </c>
    </row>
    <row r="184" s="13" customFormat="1">
      <c r="A184" s="13"/>
      <c r="B184" s="239"/>
      <c r="C184" s="240"/>
      <c r="D184" s="241" t="s">
        <v>153</v>
      </c>
      <c r="E184" s="242" t="s">
        <v>1</v>
      </c>
      <c r="F184" s="243" t="s">
        <v>238</v>
      </c>
      <c r="G184" s="240"/>
      <c r="H184" s="244">
        <v>147.31999999999999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153</v>
      </c>
      <c r="AU184" s="250" t="s">
        <v>83</v>
      </c>
      <c r="AV184" s="13" t="s">
        <v>83</v>
      </c>
      <c r="AW184" s="13" t="s">
        <v>30</v>
      </c>
      <c r="AX184" s="13" t="s">
        <v>80</v>
      </c>
      <c r="AY184" s="250" t="s">
        <v>143</v>
      </c>
    </row>
    <row r="185" s="2" customFormat="1" ht="14.4" customHeight="1">
      <c r="A185" s="38"/>
      <c r="B185" s="39"/>
      <c r="C185" s="226" t="s">
        <v>239</v>
      </c>
      <c r="D185" s="226" t="s">
        <v>146</v>
      </c>
      <c r="E185" s="227" t="s">
        <v>240</v>
      </c>
      <c r="F185" s="228" t="s">
        <v>241</v>
      </c>
      <c r="G185" s="229" t="s">
        <v>149</v>
      </c>
      <c r="H185" s="230">
        <v>1.8</v>
      </c>
      <c r="I185" s="231"/>
      <c r="J185" s="232">
        <f>ROUND(I185*H185,2)</f>
        <v>0</v>
      </c>
      <c r="K185" s="228" t="s">
        <v>150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0.075999999999999998</v>
      </c>
      <c r="T185" s="236">
        <f>S185*H185</f>
        <v>0.13680000000000001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151</v>
      </c>
      <c r="AT185" s="237" t="s">
        <v>146</v>
      </c>
      <c r="AU185" s="237" t="s">
        <v>83</v>
      </c>
      <c r="AY185" s="17" t="s">
        <v>143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80</v>
      </c>
      <c r="BK185" s="238">
        <f>ROUND(I185*H185,2)</f>
        <v>0</v>
      </c>
      <c r="BL185" s="17" t="s">
        <v>151</v>
      </c>
      <c r="BM185" s="237" t="s">
        <v>242</v>
      </c>
    </row>
    <row r="186" s="13" customFormat="1">
      <c r="A186" s="13"/>
      <c r="B186" s="239"/>
      <c r="C186" s="240"/>
      <c r="D186" s="241" t="s">
        <v>153</v>
      </c>
      <c r="E186" s="242" t="s">
        <v>1</v>
      </c>
      <c r="F186" s="243" t="s">
        <v>243</v>
      </c>
      <c r="G186" s="240"/>
      <c r="H186" s="244">
        <v>1.8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153</v>
      </c>
      <c r="AU186" s="250" t="s">
        <v>83</v>
      </c>
      <c r="AV186" s="13" t="s">
        <v>83</v>
      </c>
      <c r="AW186" s="13" t="s">
        <v>30</v>
      </c>
      <c r="AX186" s="13" t="s">
        <v>80</v>
      </c>
      <c r="AY186" s="250" t="s">
        <v>143</v>
      </c>
    </row>
    <row r="187" s="2" customFormat="1" ht="24.15" customHeight="1">
      <c r="A187" s="38"/>
      <c r="B187" s="39"/>
      <c r="C187" s="226" t="s">
        <v>7</v>
      </c>
      <c r="D187" s="226" t="s">
        <v>146</v>
      </c>
      <c r="E187" s="227" t="s">
        <v>244</v>
      </c>
      <c r="F187" s="228" t="s">
        <v>245</v>
      </c>
      <c r="G187" s="229" t="s">
        <v>200</v>
      </c>
      <c r="H187" s="230">
        <v>3</v>
      </c>
      <c r="I187" s="231"/>
      <c r="J187" s="232">
        <f>ROUND(I187*H187,2)</f>
        <v>0</v>
      </c>
      <c r="K187" s="228" t="s">
        <v>150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0.099000000000000005</v>
      </c>
      <c r="T187" s="236">
        <f>S187*H187</f>
        <v>0.29700000000000004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151</v>
      </c>
      <c r="AT187" s="237" t="s">
        <v>146</v>
      </c>
      <c r="AU187" s="237" t="s">
        <v>83</v>
      </c>
      <c r="AY187" s="17" t="s">
        <v>143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151</v>
      </c>
      <c r="BM187" s="237" t="s">
        <v>246</v>
      </c>
    </row>
    <row r="188" s="13" customFormat="1">
      <c r="A188" s="13"/>
      <c r="B188" s="239"/>
      <c r="C188" s="240"/>
      <c r="D188" s="241" t="s">
        <v>153</v>
      </c>
      <c r="E188" s="242" t="s">
        <v>1</v>
      </c>
      <c r="F188" s="243" t="s">
        <v>247</v>
      </c>
      <c r="G188" s="240"/>
      <c r="H188" s="244">
        <v>3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153</v>
      </c>
      <c r="AU188" s="250" t="s">
        <v>83</v>
      </c>
      <c r="AV188" s="13" t="s">
        <v>83</v>
      </c>
      <c r="AW188" s="13" t="s">
        <v>30</v>
      </c>
      <c r="AX188" s="13" t="s">
        <v>80</v>
      </c>
      <c r="AY188" s="250" t="s">
        <v>143</v>
      </c>
    </row>
    <row r="189" s="2" customFormat="1" ht="24.15" customHeight="1">
      <c r="A189" s="38"/>
      <c r="B189" s="39"/>
      <c r="C189" s="226" t="s">
        <v>248</v>
      </c>
      <c r="D189" s="226" t="s">
        <v>146</v>
      </c>
      <c r="E189" s="227" t="s">
        <v>249</v>
      </c>
      <c r="F189" s="228" t="s">
        <v>250</v>
      </c>
      <c r="G189" s="229" t="s">
        <v>149</v>
      </c>
      <c r="H189" s="230">
        <v>133.90000000000001</v>
      </c>
      <c r="I189" s="231"/>
      <c r="J189" s="232">
        <f>ROUND(I189*H189,2)</f>
        <v>0</v>
      </c>
      <c r="K189" s="228" t="s">
        <v>187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0.01</v>
      </c>
      <c r="T189" s="236">
        <f>S189*H189</f>
        <v>1.3390000000000002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151</v>
      </c>
      <c r="AT189" s="237" t="s">
        <v>146</v>
      </c>
      <c r="AU189" s="237" t="s">
        <v>83</v>
      </c>
      <c r="AY189" s="17" t="s">
        <v>143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151</v>
      </c>
      <c r="BM189" s="237" t="s">
        <v>251</v>
      </c>
    </row>
    <row r="190" s="14" customFormat="1">
      <c r="A190" s="14"/>
      <c r="B190" s="251"/>
      <c r="C190" s="252"/>
      <c r="D190" s="241" t="s">
        <v>153</v>
      </c>
      <c r="E190" s="253" t="s">
        <v>1</v>
      </c>
      <c r="F190" s="254" t="s">
        <v>166</v>
      </c>
      <c r="G190" s="252"/>
      <c r="H190" s="253" t="s">
        <v>1</v>
      </c>
      <c r="I190" s="255"/>
      <c r="J190" s="252"/>
      <c r="K190" s="252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153</v>
      </c>
      <c r="AU190" s="260" t="s">
        <v>83</v>
      </c>
      <c r="AV190" s="14" t="s">
        <v>80</v>
      </c>
      <c r="AW190" s="14" t="s">
        <v>30</v>
      </c>
      <c r="AX190" s="14" t="s">
        <v>73</v>
      </c>
      <c r="AY190" s="260" t="s">
        <v>143</v>
      </c>
    </row>
    <row r="191" s="13" customFormat="1">
      <c r="A191" s="13"/>
      <c r="B191" s="239"/>
      <c r="C191" s="240"/>
      <c r="D191" s="241" t="s">
        <v>153</v>
      </c>
      <c r="E191" s="242" t="s">
        <v>1</v>
      </c>
      <c r="F191" s="243" t="s">
        <v>167</v>
      </c>
      <c r="G191" s="240"/>
      <c r="H191" s="244">
        <v>133.90000000000001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153</v>
      </c>
      <c r="AU191" s="250" t="s">
        <v>83</v>
      </c>
      <c r="AV191" s="13" t="s">
        <v>83</v>
      </c>
      <c r="AW191" s="13" t="s">
        <v>30</v>
      </c>
      <c r="AX191" s="13" t="s">
        <v>73</v>
      </c>
      <c r="AY191" s="250" t="s">
        <v>143</v>
      </c>
    </row>
    <row r="192" s="2" customFormat="1" ht="24.15" customHeight="1">
      <c r="A192" s="38"/>
      <c r="B192" s="39"/>
      <c r="C192" s="226" t="s">
        <v>252</v>
      </c>
      <c r="D192" s="226" t="s">
        <v>146</v>
      </c>
      <c r="E192" s="227" t="s">
        <v>253</v>
      </c>
      <c r="F192" s="228" t="s">
        <v>254</v>
      </c>
      <c r="G192" s="229" t="s">
        <v>149</v>
      </c>
      <c r="H192" s="230">
        <v>4</v>
      </c>
      <c r="I192" s="231"/>
      <c r="J192" s="232">
        <f>ROUND(I192*H192,2)</f>
        <v>0</v>
      </c>
      <c r="K192" s="228" t="s">
        <v>150</v>
      </c>
      <c r="L192" s="44"/>
      <c r="M192" s="233" t="s">
        <v>1</v>
      </c>
      <c r="N192" s="234" t="s">
        <v>38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0.068000000000000005</v>
      </c>
      <c r="T192" s="236">
        <f>S192*H192</f>
        <v>0.27200000000000002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151</v>
      </c>
      <c r="AT192" s="237" t="s">
        <v>146</v>
      </c>
      <c r="AU192" s="237" t="s">
        <v>83</v>
      </c>
      <c r="AY192" s="17" t="s">
        <v>143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80</v>
      </c>
      <c r="BK192" s="238">
        <f>ROUND(I192*H192,2)</f>
        <v>0</v>
      </c>
      <c r="BL192" s="17" t="s">
        <v>151</v>
      </c>
      <c r="BM192" s="237" t="s">
        <v>255</v>
      </c>
    </row>
    <row r="193" s="14" customFormat="1">
      <c r="A193" s="14"/>
      <c r="B193" s="251"/>
      <c r="C193" s="252"/>
      <c r="D193" s="241" t="s">
        <v>153</v>
      </c>
      <c r="E193" s="253" t="s">
        <v>1</v>
      </c>
      <c r="F193" s="254" t="s">
        <v>166</v>
      </c>
      <c r="G193" s="252"/>
      <c r="H193" s="253" t="s">
        <v>1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153</v>
      </c>
      <c r="AU193" s="260" t="s">
        <v>83</v>
      </c>
      <c r="AV193" s="14" t="s">
        <v>80</v>
      </c>
      <c r="AW193" s="14" t="s">
        <v>30</v>
      </c>
      <c r="AX193" s="14" t="s">
        <v>73</v>
      </c>
      <c r="AY193" s="260" t="s">
        <v>143</v>
      </c>
    </row>
    <row r="194" s="13" customFormat="1">
      <c r="A194" s="13"/>
      <c r="B194" s="239"/>
      <c r="C194" s="240"/>
      <c r="D194" s="241" t="s">
        <v>153</v>
      </c>
      <c r="E194" s="242" t="s">
        <v>1</v>
      </c>
      <c r="F194" s="243" t="s">
        <v>256</v>
      </c>
      <c r="G194" s="240"/>
      <c r="H194" s="244">
        <v>4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153</v>
      </c>
      <c r="AU194" s="250" t="s">
        <v>83</v>
      </c>
      <c r="AV194" s="13" t="s">
        <v>83</v>
      </c>
      <c r="AW194" s="13" t="s">
        <v>30</v>
      </c>
      <c r="AX194" s="13" t="s">
        <v>80</v>
      </c>
      <c r="AY194" s="250" t="s">
        <v>143</v>
      </c>
    </row>
    <row r="195" s="2" customFormat="1" ht="24.15" customHeight="1">
      <c r="A195" s="38"/>
      <c r="B195" s="39"/>
      <c r="C195" s="226" t="s">
        <v>257</v>
      </c>
      <c r="D195" s="226" t="s">
        <v>146</v>
      </c>
      <c r="E195" s="227" t="s">
        <v>258</v>
      </c>
      <c r="F195" s="228" t="s">
        <v>259</v>
      </c>
      <c r="G195" s="229" t="s">
        <v>211</v>
      </c>
      <c r="H195" s="230">
        <v>14.598000000000001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2.2000000000000002</v>
      </c>
      <c r="T195" s="236">
        <f>S195*H195</f>
        <v>32.115600000000008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151</v>
      </c>
      <c r="AT195" s="237" t="s">
        <v>146</v>
      </c>
      <c r="AU195" s="237" t="s">
        <v>83</v>
      </c>
      <c r="AY195" s="17" t="s">
        <v>143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151</v>
      </c>
      <c r="BM195" s="237" t="s">
        <v>260</v>
      </c>
    </row>
    <row r="196" s="2" customFormat="1">
      <c r="A196" s="38"/>
      <c r="B196" s="39"/>
      <c r="C196" s="40"/>
      <c r="D196" s="241" t="s">
        <v>261</v>
      </c>
      <c r="E196" s="40"/>
      <c r="F196" s="261" t="s">
        <v>262</v>
      </c>
      <c r="G196" s="40"/>
      <c r="H196" s="40"/>
      <c r="I196" s="262"/>
      <c r="J196" s="40"/>
      <c r="K196" s="40"/>
      <c r="L196" s="44"/>
      <c r="M196" s="263"/>
      <c r="N196" s="264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261</v>
      </c>
      <c r="AU196" s="17" t="s">
        <v>83</v>
      </c>
    </row>
    <row r="197" s="13" customFormat="1">
      <c r="A197" s="13"/>
      <c r="B197" s="239"/>
      <c r="C197" s="240"/>
      <c r="D197" s="241" t="s">
        <v>153</v>
      </c>
      <c r="E197" s="242" t="s">
        <v>1</v>
      </c>
      <c r="F197" s="243" t="s">
        <v>263</v>
      </c>
      <c r="G197" s="240"/>
      <c r="H197" s="244">
        <v>14.598000000000001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153</v>
      </c>
      <c r="AU197" s="250" t="s">
        <v>83</v>
      </c>
      <c r="AV197" s="13" t="s">
        <v>83</v>
      </c>
      <c r="AW197" s="13" t="s">
        <v>30</v>
      </c>
      <c r="AX197" s="13" t="s">
        <v>80</v>
      </c>
      <c r="AY197" s="250" t="s">
        <v>143</v>
      </c>
    </row>
    <row r="198" s="12" customFormat="1" ht="22.8" customHeight="1">
      <c r="A198" s="12"/>
      <c r="B198" s="210"/>
      <c r="C198" s="211"/>
      <c r="D198" s="212" t="s">
        <v>72</v>
      </c>
      <c r="E198" s="224" t="s">
        <v>264</v>
      </c>
      <c r="F198" s="224" t="s">
        <v>265</v>
      </c>
      <c r="G198" s="211"/>
      <c r="H198" s="211"/>
      <c r="I198" s="214"/>
      <c r="J198" s="225">
        <f>BK198</f>
        <v>0</v>
      </c>
      <c r="K198" s="211"/>
      <c r="L198" s="216"/>
      <c r="M198" s="217"/>
      <c r="N198" s="218"/>
      <c r="O198" s="218"/>
      <c r="P198" s="219">
        <f>SUM(P199:P204)</f>
        <v>0</v>
      </c>
      <c r="Q198" s="218"/>
      <c r="R198" s="219">
        <f>SUM(R199:R204)</f>
        <v>0</v>
      </c>
      <c r="S198" s="218"/>
      <c r="T198" s="220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80</v>
      </c>
      <c r="AT198" s="222" t="s">
        <v>72</v>
      </c>
      <c r="AU198" s="222" t="s">
        <v>80</v>
      </c>
      <c r="AY198" s="221" t="s">
        <v>143</v>
      </c>
      <c r="BK198" s="223">
        <f>SUM(BK199:BK204)</f>
        <v>0</v>
      </c>
    </row>
    <row r="199" s="2" customFormat="1" ht="24.15" customHeight="1">
      <c r="A199" s="38"/>
      <c r="B199" s="39"/>
      <c r="C199" s="226" t="s">
        <v>266</v>
      </c>
      <c r="D199" s="226" t="s">
        <v>146</v>
      </c>
      <c r="E199" s="227" t="s">
        <v>267</v>
      </c>
      <c r="F199" s="228" t="s">
        <v>268</v>
      </c>
      <c r="G199" s="229" t="s">
        <v>269</v>
      </c>
      <c r="H199" s="230">
        <v>35.020000000000003</v>
      </c>
      <c r="I199" s="231"/>
      <c r="J199" s="232">
        <f>ROUND(I199*H199,2)</f>
        <v>0</v>
      </c>
      <c r="K199" s="228" t="s">
        <v>150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151</v>
      </c>
      <c r="AT199" s="237" t="s">
        <v>146</v>
      </c>
      <c r="AU199" s="237" t="s">
        <v>83</v>
      </c>
      <c r="AY199" s="17" t="s">
        <v>143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151</v>
      </c>
      <c r="BM199" s="237" t="s">
        <v>270</v>
      </c>
    </row>
    <row r="200" s="2" customFormat="1" ht="24.15" customHeight="1">
      <c r="A200" s="38"/>
      <c r="B200" s="39"/>
      <c r="C200" s="226" t="s">
        <v>271</v>
      </c>
      <c r="D200" s="226" t="s">
        <v>146</v>
      </c>
      <c r="E200" s="227" t="s">
        <v>272</v>
      </c>
      <c r="F200" s="228" t="s">
        <v>273</v>
      </c>
      <c r="G200" s="229" t="s">
        <v>269</v>
      </c>
      <c r="H200" s="230">
        <v>350.19999999999999</v>
      </c>
      <c r="I200" s="231"/>
      <c r="J200" s="232">
        <f>ROUND(I200*H200,2)</f>
        <v>0</v>
      </c>
      <c r="K200" s="228" t="s">
        <v>150</v>
      </c>
      <c r="L200" s="44"/>
      <c r="M200" s="233" t="s">
        <v>1</v>
      </c>
      <c r="N200" s="234" t="s">
        <v>38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151</v>
      </c>
      <c r="AT200" s="237" t="s">
        <v>146</v>
      </c>
      <c r="AU200" s="237" t="s">
        <v>83</v>
      </c>
      <c r="AY200" s="17" t="s">
        <v>143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80</v>
      </c>
      <c r="BK200" s="238">
        <f>ROUND(I200*H200,2)</f>
        <v>0</v>
      </c>
      <c r="BL200" s="17" t="s">
        <v>151</v>
      </c>
      <c r="BM200" s="237" t="s">
        <v>274</v>
      </c>
    </row>
    <row r="201" s="13" customFormat="1">
      <c r="A201" s="13"/>
      <c r="B201" s="239"/>
      <c r="C201" s="240"/>
      <c r="D201" s="241" t="s">
        <v>153</v>
      </c>
      <c r="E201" s="240"/>
      <c r="F201" s="243" t="s">
        <v>275</v>
      </c>
      <c r="G201" s="240"/>
      <c r="H201" s="244">
        <v>350.19999999999999</v>
      </c>
      <c r="I201" s="245"/>
      <c r="J201" s="240"/>
      <c r="K201" s="240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153</v>
      </c>
      <c r="AU201" s="250" t="s">
        <v>83</v>
      </c>
      <c r="AV201" s="13" t="s">
        <v>83</v>
      </c>
      <c r="AW201" s="13" t="s">
        <v>4</v>
      </c>
      <c r="AX201" s="13" t="s">
        <v>80</v>
      </c>
      <c r="AY201" s="250" t="s">
        <v>143</v>
      </c>
    </row>
    <row r="202" s="2" customFormat="1" ht="24.15" customHeight="1">
      <c r="A202" s="38"/>
      <c r="B202" s="39"/>
      <c r="C202" s="226" t="s">
        <v>276</v>
      </c>
      <c r="D202" s="226" t="s">
        <v>146</v>
      </c>
      <c r="E202" s="227" t="s">
        <v>277</v>
      </c>
      <c r="F202" s="228" t="s">
        <v>278</v>
      </c>
      <c r="G202" s="229" t="s">
        <v>269</v>
      </c>
      <c r="H202" s="230">
        <v>35.020000000000003</v>
      </c>
      <c r="I202" s="231"/>
      <c r="J202" s="232">
        <f>ROUND(I202*H202,2)</f>
        <v>0</v>
      </c>
      <c r="K202" s="228" t="s">
        <v>150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151</v>
      </c>
      <c r="AT202" s="237" t="s">
        <v>146</v>
      </c>
      <c r="AU202" s="237" t="s">
        <v>83</v>
      </c>
      <c r="AY202" s="17" t="s">
        <v>143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80</v>
      </c>
      <c r="BK202" s="238">
        <f>ROUND(I202*H202,2)</f>
        <v>0</v>
      </c>
      <c r="BL202" s="17" t="s">
        <v>151</v>
      </c>
      <c r="BM202" s="237" t="s">
        <v>279</v>
      </c>
    </row>
    <row r="203" s="2" customFormat="1" ht="24.15" customHeight="1">
      <c r="A203" s="38"/>
      <c r="B203" s="39"/>
      <c r="C203" s="226" t="s">
        <v>280</v>
      </c>
      <c r="D203" s="226" t="s">
        <v>146</v>
      </c>
      <c r="E203" s="227" t="s">
        <v>281</v>
      </c>
      <c r="F203" s="228" t="s">
        <v>282</v>
      </c>
      <c r="G203" s="229" t="s">
        <v>269</v>
      </c>
      <c r="H203" s="230">
        <v>35.020000000000003</v>
      </c>
      <c r="I203" s="231"/>
      <c r="J203" s="232">
        <f>ROUND(I203*H203,2)</f>
        <v>0</v>
      </c>
      <c r="K203" s="228" t="s">
        <v>150</v>
      </c>
      <c r="L203" s="44"/>
      <c r="M203" s="233" t="s">
        <v>1</v>
      </c>
      <c r="N203" s="234" t="s">
        <v>38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151</v>
      </c>
      <c r="AT203" s="237" t="s">
        <v>146</v>
      </c>
      <c r="AU203" s="237" t="s">
        <v>83</v>
      </c>
      <c r="AY203" s="17" t="s">
        <v>143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80</v>
      </c>
      <c r="BK203" s="238">
        <f>ROUND(I203*H203,2)</f>
        <v>0</v>
      </c>
      <c r="BL203" s="17" t="s">
        <v>151</v>
      </c>
      <c r="BM203" s="237" t="s">
        <v>283</v>
      </c>
    </row>
    <row r="204" s="2" customFormat="1" ht="24.15" customHeight="1">
      <c r="A204" s="38"/>
      <c r="B204" s="39"/>
      <c r="C204" s="226" t="s">
        <v>284</v>
      </c>
      <c r="D204" s="226" t="s">
        <v>146</v>
      </c>
      <c r="E204" s="227" t="s">
        <v>285</v>
      </c>
      <c r="F204" s="228" t="s">
        <v>286</v>
      </c>
      <c r="G204" s="229" t="s">
        <v>269</v>
      </c>
      <c r="H204" s="230">
        <v>35.020000000000003</v>
      </c>
      <c r="I204" s="231"/>
      <c r="J204" s="232">
        <f>ROUND(I204*H204,2)</f>
        <v>0</v>
      </c>
      <c r="K204" s="228" t="s">
        <v>187</v>
      </c>
      <c r="L204" s="44"/>
      <c r="M204" s="233" t="s">
        <v>1</v>
      </c>
      <c r="N204" s="234" t="s">
        <v>38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151</v>
      </c>
      <c r="AT204" s="237" t="s">
        <v>146</v>
      </c>
      <c r="AU204" s="237" t="s">
        <v>83</v>
      </c>
      <c r="AY204" s="17" t="s">
        <v>143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80</v>
      </c>
      <c r="BK204" s="238">
        <f>ROUND(I204*H204,2)</f>
        <v>0</v>
      </c>
      <c r="BL204" s="17" t="s">
        <v>151</v>
      </c>
      <c r="BM204" s="237" t="s">
        <v>287</v>
      </c>
    </row>
    <row r="205" s="12" customFormat="1" ht="22.8" customHeight="1">
      <c r="A205" s="12"/>
      <c r="B205" s="210"/>
      <c r="C205" s="211"/>
      <c r="D205" s="212" t="s">
        <v>72</v>
      </c>
      <c r="E205" s="224" t="s">
        <v>288</v>
      </c>
      <c r="F205" s="224" t="s">
        <v>289</v>
      </c>
      <c r="G205" s="211"/>
      <c r="H205" s="211"/>
      <c r="I205" s="214"/>
      <c r="J205" s="225">
        <f>BK205</f>
        <v>0</v>
      </c>
      <c r="K205" s="211"/>
      <c r="L205" s="216"/>
      <c r="M205" s="217"/>
      <c r="N205" s="218"/>
      <c r="O205" s="218"/>
      <c r="P205" s="219">
        <f>SUM(P206:P207)</f>
        <v>0</v>
      </c>
      <c r="Q205" s="218"/>
      <c r="R205" s="219">
        <f>SUM(R206:R207)</f>
        <v>0</v>
      </c>
      <c r="S205" s="218"/>
      <c r="T205" s="220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1" t="s">
        <v>80</v>
      </c>
      <c r="AT205" s="222" t="s">
        <v>72</v>
      </c>
      <c r="AU205" s="222" t="s">
        <v>80</v>
      </c>
      <c r="AY205" s="221" t="s">
        <v>143</v>
      </c>
      <c r="BK205" s="223">
        <f>SUM(BK206:BK207)</f>
        <v>0</v>
      </c>
    </row>
    <row r="206" s="2" customFormat="1" ht="14.4" customHeight="1">
      <c r="A206" s="38"/>
      <c r="B206" s="39"/>
      <c r="C206" s="226" t="s">
        <v>290</v>
      </c>
      <c r="D206" s="226" t="s">
        <v>146</v>
      </c>
      <c r="E206" s="227" t="s">
        <v>291</v>
      </c>
      <c r="F206" s="228" t="s">
        <v>292</v>
      </c>
      <c r="G206" s="229" t="s">
        <v>269</v>
      </c>
      <c r="H206" s="230">
        <v>20.321999999999999</v>
      </c>
      <c r="I206" s="231"/>
      <c r="J206" s="232">
        <f>ROUND(I206*H206,2)</f>
        <v>0</v>
      </c>
      <c r="K206" s="228" t="s">
        <v>150</v>
      </c>
      <c r="L206" s="44"/>
      <c r="M206" s="233" t="s">
        <v>1</v>
      </c>
      <c r="N206" s="234" t="s">
        <v>38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151</v>
      </c>
      <c r="AT206" s="237" t="s">
        <v>146</v>
      </c>
      <c r="AU206" s="237" t="s">
        <v>83</v>
      </c>
      <c r="AY206" s="17" t="s">
        <v>143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80</v>
      </c>
      <c r="BK206" s="238">
        <f>ROUND(I206*H206,2)</f>
        <v>0</v>
      </c>
      <c r="BL206" s="17" t="s">
        <v>151</v>
      </c>
      <c r="BM206" s="237" t="s">
        <v>293</v>
      </c>
    </row>
    <row r="207" s="2" customFormat="1" ht="24.15" customHeight="1">
      <c r="A207" s="38"/>
      <c r="B207" s="39"/>
      <c r="C207" s="226" t="s">
        <v>294</v>
      </c>
      <c r="D207" s="226" t="s">
        <v>146</v>
      </c>
      <c r="E207" s="227" t="s">
        <v>295</v>
      </c>
      <c r="F207" s="228" t="s">
        <v>296</v>
      </c>
      <c r="G207" s="229" t="s">
        <v>269</v>
      </c>
      <c r="H207" s="230">
        <v>20.321999999999999</v>
      </c>
      <c r="I207" s="231"/>
      <c r="J207" s="232">
        <f>ROUND(I207*H207,2)</f>
        <v>0</v>
      </c>
      <c r="K207" s="228" t="s">
        <v>216</v>
      </c>
      <c r="L207" s="44"/>
      <c r="M207" s="233" t="s">
        <v>1</v>
      </c>
      <c r="N207" s="234" t="s">
        <v>38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151</v>
      </c>
      <c r="AT207" s="237" t="s">
        <v>146</v>
      </c>
      <c r="AU207" s="237" t="s">
        <v>83</v>
      </c>
      <c r="AY207" s="17" t="s">
        <v>143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80</v>
      </c>
      <c r="BK207" s="238">
        <f>ROUND(I207*H207,2)</f>
        <v>0</v>
      </c>
      <c r="BL207" s="17" t="s">
        <v>151</v>
      </c>
      <c r="BM207" s="237" t="s">
        <v>297</v>
      </c>
    </row>
    <row r="208" s="12" customFormat="1" ht="25.92" customHeight="1">
      <c r="A208" s="12"/>
      <c r="B208" s="210"/>
      <c r="C208" s="211"/>
      <c r="D208" s="212" t="s">
        <v>72</v>
      </c>
      <c r="E208" s="213" t="s">
        <v>298</v>
      </c>
      <c r="F208" s="213" t="s">
        <v>299</v>
      </c>
      <c r="G208" s="211"/>
      <c r="H208" s="211"/>
      <c r="I208" s="214"/>
      <c r="J208" s="215">
        <f>BK208</f>
        <v>0</v>
      </c>
      <c r="K208" s="211"/>
      <c r="L208" s="216"/>
      <c r="M208" s="217"/>
      <c r="N208" s="218"/>
      <c r="O208" s="218"/>
      <c r="P208" s="219">
        <f>P209+P218+P223+P247+P255+P280+P286+P292+P302+P307+P314+P321+P329+P332</f>
        <v>0</v>
      </c>
      <c r="Q208" s="218"/>
      <c r="R208" s="219">
        <f>R209+R218+R223+R247+R255+R280+R286+R292+R302+R307+R314+R321+R329+R332</f>
        <v>3.3699939799999998</v>
      </c>
      <c r="S208" s="218"/>
      <c r="T208" s="220">
        <f>T209+T218+T223+T247+T255+T280+T286+T292+T302+T307+T314+T321+T329+T332</f>
        <v>0.859989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1" t="s">
        <v>80</v>
      </c>
      <c r="AT208" s="222" t="s">
        <v>72</v>
      </c>
      <c r="AU208" s="222" t="s">
        <v>73</v>
      </c>
      <c r="AY208" s="221" t="s">
        <v>143</v>
      </c>
      <c r="BK208" s="223">
        <f>BK209+BK218+BK223+BK247+BK255+BK280+BK286+BK292+BK302+BK307+BK314+BK321+BK329+BK332</f>
        <v>0</v>
      </c>
    </row>
    <row r="209" s="12" customFormat="1" ht="22.8" customHeight="1">
      <c r="A209" s="12"/>
      <c r="B209" s="210"/>
      <c r="C209" s="211"/>
      <c r="D209" s="212" t="s">
        <v>72</v>
      </c>
      <c r="E209" s="224" t="s">
        <v>300</v>
      </c>
      <c r="F209" s="224" t="s">
        <v>301</v>
      </c>
      <c r="G209" s="211"/>
      <c r="H209" s="211"/>
      <c r="I209" s="214"/>
      <c r="J209" s="225">
        <f>BK209</f>
        <v>0</v>
      </c>
      <c r="K209" s="211"/>
      <c r="L209" s="216"/>
      <c r="M209" s="217"/>
      <c r="N209" s="218"/>
      <c r="O209" s="218"/>
      <c r="P209" s="219">
        <f>SUM(P210:P217)</f>
        <v>0</v>
      </c>
      <c r="Q209" s="218"/>
      <c r="R209" s="219">
        <f>SUM(R210:R217)</f>
        <v>0.0081600000000000006</v>
      </c>
      <c r="S209" s="218"/>
      <c r="T209" s="220">
        <f>SUM(T210:T217)</f>
        <v>0.026800000000000001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1" t="s">
        <v>80</v>
      </c>
      <c r="AT209" s="222" t="s">
        <v>72</v>
      </c>
      <c r="AU209" s="222" t="s">
        <v>80</v>
      </c>
      <c r="AY209" s="221" t="s">
        <v>143</v>
      </c>
      <c r="BK209" s="223">
        <f>SUM(BK210:BK217)</f>
        <v>0</v>
      </c>
    </row>
    <row r="210" s="2" customFormat="1" ht="14.4" customHeight="1">
      <c r="A210" s="38"/>
      <c r="B210" s="39"/>
      <c r="C210" s="226" t="s">
        <v>302</v>
      </c>
      <c r="D210" s="226" t="s">
        <v>146</v>
      </c>
      <c r="E210" s="227" t="s">
        <v>303</v>
      </c>
      <c r="F210" s="228" t="s">
        <v>304</v>
      </c>
      <c r="G210" s="229" t="s">
        <v>200</v>
      </c>
      <c r="H210" s="230">
        <v>4</v>
      </c>
      <c r="I210" s="231"/>
      <c r="J210" s="232">
        <f>ROUND(I210*H210,2)</f>
        <v>0</v>
      </c>
      <c r="K210" s="228" t="s">
        <v>187</v>
      </c>
      <c r="L210" s="44"/>
      <c r="M210" s="233" t="s">
        <v>1</v>
      </c>
      <c r="N210" s="234" t="s">
        <v>38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0.0067000000000000002</v>
      </c>
      <c r="T210" s="236">
        <f>S210*H210</f>
        <v>0.026800000000000001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151</v>
      </c>
      <c r="AT210" s="237" t="s">
        <v>146</v>
      </c>
      <c r="AU210" s="237" t="s">
        <v>83</v>
      </c>
      <c r="AY210" s="17" t="s">
        <v>143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80</v>
      </c>
      <c r="BK210" s="238">
        <f>ROUND(I210*H210,2)</f>
        <v>0</v>
      </c>
      <c r="BL210" s="17" t="s">
        <v>151</v>
      </c>
      <c r="BM210" s="237" t="s">
        <v>305</v>
      </c>
    </row>
    <row r="211" s="2" customFormat="1" ht="24.15" customHeight="1">
      <c r="A211" s="38"/>
      <c r="B211" s="39"/>
      <c r="C211" s="226" t="s">
        <v>306</v>
      </c>
      <c r="D211" s="226" t="s">
        <v>146</v>
      </c>
      <c r="E211" s="227" t="s">
        <v>307</v>
      </c>
      <c r="F211" s="228" t="s">
        <v>308</v>
      </c>
      <c r="G211" s="229" t="s">
        <v>200</v>
      </c>
      <c r="H211" s="230">
        <v>8</v>
      </c>
      <c r="I211" s="231"/>
      <c r="J211" s="232">
        <f>ROUND(I211*H211,2)</f>
        <v>0</v>
      </c>
      <c r="K211" s="228" t="s">
        <v>1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0.00066</v>
      </c>
      <c r="R211" s="235">
        <f>Q211*H211</f>
        <v>0.00528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151</v>
      </c>
      <c r="AT211" s="237" t="s">
        <v>146</v>
      </c>
      <c r="AU211" s="237" t="s">
        <v>83</v>
      </c>
      <c r="AY211" s="17" t="s">
        <v>143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151</v>
      </c>
      <c r="BM211" s="237" t="s">
        <v>309</v>
      </c>
    </row>
    <row r="212" s="13" customFormat="1">
      <c r="A212" s="13"/>
      <c r="B212" s="239"/>
      <c r="C212" s="240"/>
      <c r="D212" s="241" t="s">
        <v>153</v>
      </c>
      <c r="E212" s="242" t="s">
        <v>1</v>
      </c>
      <c r="F212" s="243" t="s">
        <v>310</v>
      </c>
      <c r="G212" s="240"/>
      <c r="H212" s="244">
        <v>8</v>
      </c>
      <c r="I212" s="245"/>
      <c r="J212" s="240"/>
      <c r="K212" s="240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153</v>
      </c>
      <c r="AU212" s="250" t="s">
        <v>83</v>
      </c>
      <c r="AV212" s="13" t="s">
        <v>83</v>
      </c>
      <c r="AW212" s="13" t="s">
        <v>30</v>
      </c>
      <c r="AX212" s="13" t="s">
        <v>80</v>
      </c>
      <c r="AY212" s="250" t="s">
        <v>143</v>
      </c>
    </row>
    <row r="213" s="2" customFormat="1" ht="24.15" customHeight="1">
      <c r="A213" s="38"/>
      <c r="B213" s="39"/>
      <c r="C213" s="226" t="s">
        <v>311</v>
      </c>
      <c r="D213" s="226" t="s">
        <v>146</v>
      </c>
      <c r="E213" s="227" t="s">
        <v>312</v>
      </c>
      <c r="F213" s="228" t="s">
        <v>313</v>
      </c>
      <c r="G213" s="229" t="s">
        <v>200</v>
      </c>
      <c r="H213" s="230">
        <v>8</v>
      </c>
      <c r="I213" s="231"/>
      <c r="J213" s="232">
        <f>ROUND(I213*H213,2)</f>
        <v>0</v>
      </c>
      <c r="K213" s="228" t="s">
        <v>150</v>
      </c>
      <c r="L213" s="44"/>
      <c r="M213" s="233" t="s">
        <v>1</v>
      </c>
      <c r="N213" s="234" t="s">
        <v>38</v>
      </c>
      <c r="O213" s="91"/>
      <c r="P213" s="235">
        <f>O213*H213</f>
        <v>0</v>
      </c>
      <c r="Q213" s="235">
        <v>0.00035</v>
      </c>
      <c r="R213" s="235">
        <f>Q213*H213</f>
        <v>0.0028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151</v>
      </c>
      <c r="AT213" s="237" t="s">
        <v>146</v>
      </c>
      <c r="AU213" s="237" t="s">
        <v>83</v>
      </c>
      <c r="AY213" s="17" t="s">
        <v>143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80</v>
      </c>
      <c r="BK213" s="238">
        <f>ROUND(I213*H213,2)</f>
        <v>0</v>
      </c>
      <c r="BL213" s="17" t="s">
        <v>151</v>
      </c>
      <c r="BM213" s="237" t="s">
        <v>314</v>
      </c>
    </row>
    <row r="214" s="2" customFormat="1" ht="14.4" customHeight="1">
      <c r="A214" s="38"/>
      <c r="B214" s="39"/>
      <c r="C214" s="226" t="s">
        <v>315</v>
      </c>
      <c r="D214" s="226" t="s">
        <v>146</v>
      </c>
      <c r="E214" s="227" t="s">
        <v>316</v>
      </c>
      <c r="F214" s="228" t="s">
        <v>317</v>
      </c>
      <c r="G214" s="229" t="s">
        <v>200</v>
      </c>
      <c r="H214" s="230">
        <v>8</v>
      </c>
      <c r="I214" s="231"/>
      <c r="J214" s="232">
        <f>ROUND(I214*H214,2)</f>
        <v>0</v>
      </c>
      <c r="K214" s="228" t="s">
        <v>150</v>
      </c>
      <c r="L214" s="44"/>
      <c r="M214" s="233" t="s">
        <v>1</v>
      </c>
      <c r="N214" s="234" t="s">
        <v>38</v>
      </c>
      <c r="O214" s="91"/>
      <c r="P214" s="235">
        <f>O214*H214</f>
        <v>0</v>
      </c>
      <c r="Q214" s="235">
        <v>1.0000000000000001E-05</v>
      </c>
      <c r="R214" s="235">
        <f>Q214*H214</f>
        <v>8.0000000000000007E-05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151</v>
      </c>
      <c r="AT214" s="237" t="s">
        <v>146</v>
      </c>
      <c r="AU214" s="237" t="s">
        <v>83</v>
      </c>
      <c r="AY214" s="17" t="s">
        <v>143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80</v>
      </c>
      <c r="BK214" s="238">
        <f>ROUND(I214*H214,2)</f>
        <v>0</v>
      </c>
      <c r="BL214" s="17" t="s">
        <v>151</v>
      </c>
      <c r="BM214" s="237" t="s">
        <v>318</v>
      </c>
    </row>
    <row r="215" s="2" customFormat="1" ht="24.15" customHeight="1">
      <c r="A215" s="38"/>
      <c r="B215" s="39"/>
      <c r="C215" s="226" t="s">
        <v>319</v>
      </c>
      <c r="D215" s="226" t="s">
        <v>146</v>
      </c>
      <c r="E215" s="227" t="s">
        <v>320</v>
      </c>
      <c r="F215" s="228" t="s">
        <v>321</v>
      </c>
      <c r="G215" s="229" t="s">
        <v>322</v>
      </c>
      <c r="H215" s="265"/>
      <c r="I215" s="231"/>
      <c r="J215" s="232">
        <f>ROUND(I215*H215,2)</f>
        <v>0</v>
      </c>
      <c r="K215" s="228" t="s">
        <v>150</v>
      </c>
      <c r="L215" s="44"/>
      <c r="M215" s="233" t="s">
        <v>1</v>
      </c>
      <c r="N215" s="234" t="s">
        <v>38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219</v>
      </c>
      <c r="AT215" s="237" t="s">
        <v>146</v>
      </c>
      <c r="AU215" s="237" t="s">
        <v>83</v>
      </c>
      <c r="AY215" s="17" t="s">
        <v>143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80</v>
      </c>
      <c r="BK215" s="238">
        <f>ROUND(I215*H215,2)</f>
        <v>0</v>
      </c>
      <c r="BL215" s="17" t="s">
        <v>219</v>
      </c>
      <c r="BM215" s="237" t="s">
        <v>323</v>
      </c>
    </row>
    <row r="216" s="2" customFormat="1" ht="14.4" customHeight="1">
      <c r="A216" s="38"/>
      <c r="B216" s="39"/>
      <c r="C216" s="226" t="s">
        <v>324</v>
      </c>
      <c r="D216" s="226" t="s">
        <v>146</v>
      </c>
      <c r="E216" s="227" t="s">
        <v>325</v>
      </c>
      <c r="F216" s="228" t="s">
        <v>326</v>
      </c>
      <c r="G216" s="229" t="s">
        <v>327</v>
      </c>
      <c r="H216" s="230">
        <v>1</v>
      </c>
      <c r="I216" s="231"/>
      <c r="J216" s="232">
        <f>ROUND(I216*H216,2)</f>
        <v>0</v>
      </c>
      <c r="K216" s="228" t="s">
        <v>1</v>
      </c>
      <c r="L216" s="44"/>
      <c r="M216" s="233" t="s">
        <v>1</v>
      </c>
      <c r="N216" s="234" t="s">
        <v>38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151</v>
      </c>
      <c r="AT216" s="237" t="s">
        <v>146</v>
      </c>
      <c r="AU216" s="237" t="s">
        <v>83</v>
      </c>
      <c r="AY216" s="17" t="s">
        <v>143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80</v>
      </c>
      <c r="BK216" s="238">
        <f>ROUND(I216*H216,2)</f>
        <v>0</v>
      </c>
      <c r="BL216" s="17" t="s">
        <v>151</v>
      </c>
      <c r="BM216" s="237" t="s">
        <v>328</v>
      </c>
    </row>
    <row r="217" s="2" customFormat="1" ht="14.4" customHeight="1">
      <c r="A217" s="38"/>
      <c r="B217" s="39"/>
      <c r="C217" s="226" t="s">
        <v>329</v>
      </c>
      <c r="D217" s="226" t="s">
        <v>146</v>
      </c>
      <c r="E217" s="227" t="s">
        <v>330</v>
      </c>
      <c r="F217" s="228" t="s">
        <v>331</v>
      </c>
      <c r="G217" s="229" t="s">
        <v>332</v>
      </c>
      <c r="H217" s="230">
        <v>1</v>
      </c>
      <c r="I217" s="231"/>
      <c r="J217" s="232">
        <f>ROUND(I217*H217,2)</f>
        <v>0</v>
      </c>
      <c r="K217" s="228" t="s">
        <v>1</v>
      </c>
      <c r="L217" s="44"/>
      <c r="M217" s="233" t="s">
        <v>1</v>
      </c>
      <c r="N217" s="234" t="s">
        <v>38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151</v>
      </c>
      <c r="AT217" s="237" t="s">
        <v>146</v>
      </c>
      <c r="AU217" s="237" t="s">
        <v>83</v>
      </c>
      <c r="AY217" s="17" t="s">
        <v>143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80</v>
      </c>
      <c r="BK217" s="238">
        <f>ROUND(I217*H217,2)</f>
        <v>0</v>
      </c>
      <c r="BL217" s="17" t="s">
        <v>151</v>
      </c>
      <c r="BM217" s="237" t="s">
        <v>333</v>
      </c>
    </row>
    <row r="218" s="12" customFormat="1" ht="22.8" customHeight="1">
      <c r="A218" s="12"/>
      <c r="B218" s="210"/>
      <c r="C218" s="211"/>
      <c r="D218" s="212" t="s">
        <v>72</v>
      </c>
      <c r="E218" s="224" t="s">
        <v>334</v>
      </c>
      <c r="F218" s="224" t="s">
        <v>335</v>
      </c>
      <c r="G218" s="211"/>
      <c r="H218" s="211"/>
      <c r="I218" s="214"/>
      <c r="J218" s="225">
        <f>BK218</f>
        <v>0</v>
      </c>
      <c r="K218" s="211"/>
      <c r="L218" s="216"/>
      <c r="M218" s="217"/>
      <c r="N218" s="218"/>
      <c r="O218" s="218"/>
      <c r="P218" s="219">
        <f>SUM(P219:P222)</f>
        <v>0</v>
      </c>
      <c r="Q218" s="218"/>
      <c r="R218" s="219">
        <f>SUM(R219:R222)</f>
        <v>0.018319999999999999</v>
      </c>
      <c r="S218" s="218"/>
      <c r="T218" s="220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1" t="s">
        <v>83</v>
      </c>
      <c r="AT218" s="222" t="s">
        <v>72</v>
      </c>
      <c r="AU218" s="222" t="s">
        <v>80</v>
      </c>
      <c r="AY218" s="221" t="s">
        <v>143</v>
      </c>
      <c r="BK218" s="223">
        <f>SUM(BK219:BK222)</f>
        <v>0</v>
      </c>
    </row>
    <row r="219" s="2" customFormat="1" ht="24.15" customHeight="1">
      <c r="A219" s="38"/>
      <c r="B219" s="39"/>
      <c r="C219" s="226" t="s">
        <v>336</v>
      </c>
      <c r="D219" s="226" t="s">
        <v>146</v>
      </c>
      <c r="E219" s="227" t="s">
        <v>337</v>
      </c>
      <c r="F219" s="228" t="s">
        <v>338</v>
      </c>
      <c r="G219" s="229" t="s">
        <v>149</v>
      </c>
      <c r="H219" s="230">
        <v>4</v>
      </c>
      <c r="I219" s="231"/>
      <c r="J219" s="232">
        <f>ROUND(I219*H219,2)</f>
        <v>0</v>
      </c>
      <c r="K219" s="228" t="s">
        <v>187</v>
      </c>
      <c r="L219" s="44"/>
      <c r="M219" s="233" t="s">
        <v>1</v>
      </c>
      <c r="N219" s="234" t="s">
        <v>38</v>
      </c>
      <c r="O219" s="91"/>
      <c r="P219" s="235">
        <f>O219*H219</f>
        <v>0</v>
      </c>
      <c r="Q219" s="235">
        <v>0.0045799999999999999</v>
      </c>
      <c r="R219" s="235">
        <f>Q219*H219</f>
        <v>0.018319999999999999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219</v>
      </c>
      <c r="AT219" s="237" t="s">
        <v>146</v>
      </c>
      <c r="AU219" s="237" t="s">
        <v>83</v>
      </c>
      <c r="AY219" s="17" t="s">
        <v>143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80</v>
      </c>
      <c r="BK219" s="238">
        <f>ROUND(I219*H219,2)</f>
        <v>0</v>
      </c>
      <c r="BL219" s="17" t="s">
        <v>219</v>
      </c>
      <c r="BM219" s="237" t="s">
        <v>339</v>
      </c>
    </row>
    <row r="220" s="13" customFormat="1">
      <c r="A220" s="13"/>
      <c r="B220" s="239"/>
      <c r="C220" s="240"/>
      <c r="D220" s="241" t="s">
        <v>153</v>
      </c>
      <c r="E220" s="242" t="s">
        <v>1</v>
      </c>
      <c r="F220" s="243" t="s">
        <v>340</v>
      </c>
      <c r="G220" s="240"/>
      <c r="H220" s="244">
        <v>4</v>
      </c>
      <c r="I220" s="245"/>
      <c r="J220" s="240"/>
      <c r="K220" s="240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153</v>
      </c>
      <c r="AU220" s="250" t="s">
        <v>83</v>
      </c>
      <c r="AV220" s="13" t="s">
        <v>83</v>
      </c>
      <c r="AW220" s="13" t="s">
        <v>30</v>
      </c>
      <c r="AX220" s="13" t="s">
        <v>80</v>
      </c>
      <c r="AY220" s="250" t="s">
        <v>143</v>
      </c>
    </row>
    <row r="221" s="2" customFormat="1" ht="24.15" customHeight="1">
      <c r="A221" s="38"/>
      <c r="B221" s="39"/>
      <c r="C221" s="226" t="s">
        <v>341</v>
      </c>
      <c r="D221" s="226" t="s">
        <v>146</v>
      </c>
      <c r="E221" s="227" t="s">
        <v>342</v>
      </c>
      <c r="F221" s="228" t="s">
        <v>343</v>
      </c>
      <c r="G221" s="229" t="s">
        <v>322</v>
      </c>
      <c r="H221" s="265"/>
      <c r="I221" s="231"/>
      <c r="J221" s="232">
        <f>ROUND(I221*H221,2)</f>
        <v>0</v>
      </c>
      <c r="K221" s="228" t="s">
        <v>150</v>
      </c>
      <c r="L221" s="44"/>
      <c r="M221" s="233" t="s">
        <v>1</v>
      </c>
      <c r="N221" s="234" t="s">
        <v>38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219</v>
      </c>
      <c r="AT221" s="237" t="s">
        <v>146</v>
      </c>
      <c r="AU221" s="237" t="s">
        <v>83</v>
      </c>
      <c r="AY221" s="17" t="s">
        <v>143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80</v>
      </c>
      <c r="BK221" s="238">
        <f>ROUND(I221*H221,2)</f>
        <v>0</v>
      </c>
      <c r="BL221" s="17" t="s">
        <v>219</v>
      </c>
      <c r="BM221" s="237" t="s">
        <v>344</v>
      </c>
    </row>
    <row r="222" s="2" customFormat="1" ht="24.15" customHeight="1">
      <c r="A222" s="38"/>
      <c r="B222" s="39"/>
      <c r="C222" s="226" t="s">
        <v>345</v>
      </c>
      <c r="D222" s="226" t="s">
        <v>146</v>
      </c>
      <c r="E222" s="227" t="s">
        <v>346</v>
      </c>
      <c r="F222" s="228" t="s">
        <v>347</v>
      </c>
      <c r="G222" s="229" t="s">
        <v>322</v>
      </c>
      <c r="H222" s="265"/>
      <c r="I222" s="231"/>
      <c r="J222" s="232">
        <f>ROUND(I222*H222,2)</f>
        <v>0</v>
      </c>
      <c r="K222" s="228" t="s">
        <v>150</v>
      </c>
      <c r="L222" s="44"/>
      <c r="M222" s="233" t="s">
        <v>1</v>
      </c>
      <c r="N222" s="234" t="s">
        <v>38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219</v>
      </c>
      <c r="AT222" s="237" t="s">
        <v>146</v>
      </c>
      <c r="AU222" s="237" t="s">
        <v>83</v>
      </c>
      <c r="AY222" s="17" t="s">
        <v>143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80</v>
      </c>
      <c r="BK222" s="238">
        <f>ROUND(I222*H222,2)</f>
        <v>0</v>
      </c>
      <c r="BL222" s="17" t="s">
        <v>219</v>
      </c>
      <c r="BM222" s="237" t="s">
        <v>348</v>
      </c>
    </row>
    <row r="223" s="12" customFormat="1" ht="22.8" customHeight="1">
      <c r="A223" s="12"/>
      <c r="B223" s="210"/>
      <c r="C223" s="211"/>
      <c r="D223" s="212" t="s">
        <v>72</v>
      </c>
      <c r="E223" s="224" t="s">
        <v>349</v>
      </c>
      <c r="F223" s="224" t="s">
        <v>350</v>
      </c>
      <c r="G223" s="211"/>
      <c r="H223" s="211"/>
      <c r="I223" s="214"/>
      <c r="J223" s="225">
        <f>BK223</f>
        <v>0</v>
      </c>
      <c r="K223" s="211"/>
      <c r="L223" s="216"/>
      <c r="M223" s="217"/>
      <c r="N223" s="218"/>
      <c r="O223" s="218"/>
      <c r="P223" s="219">
        <f>SUM(P224:P246)</f>
        <v>0</v>
      </c>
      <c r="Q223" s="218"/>
      <c r="R223" s="219">
        <f>SUM(R224:R246)</f>
        <v>0.23740018000000002</v>
      </c>
      <c r="S223" s="218"/>
      <c r="T223" s="220">
        <f>SUM(T224:T246)</f>
        <v>0.028719999999999999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1" t="s">
        <v>83</v>
      </c>
      <c r="AT223" s="222" t="s">
        <v>72</v>
      </c>
      <c r="AU223" s="222" t="s">
        <v>80</v>
      </c>
      <c r="AY223" s="221" t="s">
        <v>143</v>
      </c>
      <c r="BK223" s="223">
        <f>SUM(BK224:BK246)</f>
        <v>0</v>
      </c>
    </row>
    <row r="224" s="2" customFormat="1" ht="24.15" customHeight="1">
      <c r="A224" s="38"/>
      <c r="B224" s="39"/>
      <c r="C224" s="226" t="s">
        <v>351</v>
      </c>
      <c r="D224" s="226" t="s">
        <v>146</v>
      </c>
      <c r="E224" s="227" t="s">
        <v>352</v>
      </c>
      <c r="F224" s="228" t="s">
        <v>353</v>
      </c>
      <c r="G224" s="229" t="s">
        <v>149</v>
      </c>
      <c r="H224" s="230">
        <v>97.319999999999993</v>
      </c>
      <c r="I224" s="231"/>
      <c r="J224" s="232">
        <f>ROUND(I224*H224,2)</f>
        <v>0</v>
      </c>
      <c r="K224" s="228" t="s">
        <v>150</v>
      </c>
      <c r="L224" s="44"/>
      <c r="M224" s="233" t="s">
        <v>1</v>
      </c>
      <c r="N224" s="234" t="s">
        <v>38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219</v>
      </c>
      <c r="AT224" s="237" t="s">
        <v>146</v>
      </c>
      <c r="AU224" s="237" t="s">
        <v>83</v>
      </c>
      <c r="AY224" s="17" t="s">
        <v>143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80</v>
      </c>
      <c r="BK224" s="238">
        <f>ROUND(I224*H224,2)</f>
        <v>0</v>
      </c>
      <c r="BL224" s="17" t="s">
        <v>219</v>
      </c>
      <c r="BM224" s="237" t="s">
        <v>354</v>
      </c>
    </row>
    <row r="225" s="13" customFormat="1">
      <c r="A225" s="13"/>
      <c r="B225" s="239"/>
      <c r="C225" s="240"/>
      <c r="D225" s="241" t="s">
        <v>153</v>
      </c>
      <c r="E225" s="242" t="s">
        <v>1</v>
      </c>
      <c r="F225" s="243" t="s">
        <v>355</v>
      </c>
      <c r="G225" s="240"/>
      <c r="H225" s="244">
        <v>97.319999999999993</v>
      </c>
      <c r="I225" s="245"/>
      <c r="J225" s="240"/>
      <c r="K225" s="240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153</v>
      </c>
      <c r="AU225" s="250" t="s">
        <v>83</v>
      </c>
      <c r="AV225" s="13" t="s">
        <v>83</v>
      </c>
      <c r="AW225" s="13" t="s">
        <v>30</v>
      </c>
      <c r="AX225" s="13" t="s">
        <v>80</v>
      </c>
      <c r="AY225" s="250" t="s">
        <v>143</v>
      </c>
    </row>
    <row r="226" s="2" customFormat="1" ht="24.15" customHeight="1">
      <c r="A226" s="38"/>
      <c r="B226" s="39"/>
      <c r="C226" s="266" t="s">
        <v>356</v>
      </c>
      <c r="D226" s="266" t="s">
        <v>357</v>
      </c>
      <c r="E226" s="267" t="s">
        <v>358</v>
      </c>
      <c r="F226" s="268" t="s">
        <v>359</v>
      </c>
      <c r="G226" s="269" t="s">
        <v>149</v>
      </c>
      <c r="H226" s="270">
        <v>107.05200000000001</v>
      </c>
      <c r="I226" s="271"/>
      <c r="J226" s="272">
        <f>ROUND(I226*H226,2)</f>
        <v>0</v>
      </c>
      <c r="K226" s="268" t="s">
        <v>216</v>
      </c>
      <c r="L226" s="273"/>
      <c r="M226" s="274" t="s">
        <v>1</v>
      </c>
      <c r="N226" s="275" t="s">
        <v>38</v>
      </c>
      <c r="O226" s="91"/>
      <c r="P226" s="235">
        <f>O226*H226</f>
        <v>0</v>
      </c>
      <c r="Q226" s="235">
        <v>0.00089999999999999998</v>
      </c>
      <c r="R226" s="235">
        <f>Q226*H226</f>
        <v>0.09634680000000001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302</v>
      </c>
      <c r="AT226" s="237" t="s">
        <v>357</v>
      </c>
      <c r="AU226" s="237" t="s">
        <v>83</v>
      </c>
      <c r="AY226" s="17" t="s">
        <v>143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80</v>
      </c>
      <c r="BK226" s="238">
        <f>ROUND(I226*H226,2)</f>
        <v>0</v>
      </c>
      <c r="BL226" s="17" t="s">
        <v>219</v>
      </c>
      <c r="BM226" s="237" t="s">
        <v>360</v>
      </c>
    </row>
    <row r="227" s="2" customFormat="1">
      <c r="A227" s="38"/>
      <c r="B227" s="39"/>
      <c r="C227" s="40"/>
      <c r="D227" s="241" t="s">
        <v>261</v>
      </c>
      <c r="E227" s="40"/>
      <c r="F227" s="261" t="s">
        <v>361</v>
      </c>
      <c r="G227" s="40"/>
      <c r="H227" s="40"/>
      <c r="I227" s="262"/>
      <c r="J227" s="40"/>
      <c r="K227" s="40"/>
      <c r="L227" s="44"/>
      <c r="M227" s="263"/>
      <c r="N227" s="264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261</v>
      </c>
      <c r="AU227" s="17" t="s">
        <v>83</v>
      </c>
    </row>
    <row r="228" s="13" customFormat="1">
      <c r="A228" s="13"/>
      <c r="B228" s="239"/>
      <c r="C228" s="240"/>
      <c r="D228" s="241" t="s">
        <v>153</v>
      </c>
      <c r="E228" s="240"/>
      <c r="F228" s="243" t="s">
        <v>362</v>
      </c>
      <c r="G228" s="240"/>
      <c r="H228" s="244">
        <v>107.05200000000001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153</v>
      </c>
      <c r="AU228" s="250" t="s">
        <v>83</v>
      </c>
      <c r="AV228" s="13" t="s">
        <v>83</v>
      </c>
      <c r="AW228" s="13" t="s">
        <v>4</v>
      </c>
      <c r="AX228" s="13" t="s">
        <v>80</v>
      </c>
      <c r="AY228" s="250" t="s">
        <v>143</v>
      </c>
    </row>
    <row r="229" s="2" customFormat="1" ht="24.15" customHeight="1">
      <c r="A229" s="38"/>
      <c r="B229" s="39"/>
      <c r="C229" s="266" t="s">
        <v>363</v>
      </c>
      <c r="D229" s="266" t="s">
        <v>357</v>
      </c>
      <c r="E229" s="267" t="s">
        <v>364</v>
      </c>
      <c r="F229" s="268" t="s">
        <v>365</v>
      </c>
      <c r="G229" s="269" t="s">
        <v>149</v>
      </c>
      <c r="H229" s="270">
        <v>107.05200000000001</v>
      </c>
      <c r="I229" s="271"/>
      <c r="J229" s="272">
        <f>ROUND(I229*H229,2)</f>
        <v>0</v>
      </c>
      <c r="K229" s="268" t="s">
        <v>216</v>
      </c>
      <c r="L229" s="273"/>
      <c r="M229" s="274" t="s">
        <v>1</v>
      </c>
      <c r="N229" s="275" t="s">
        <v>38</v>
      </c>
      <c r="O229" s="91"/>
      <c r="P229" s="235">
        <f>O229*H229</f>
        <v>0</v>
      </c>
      <c r="Q229" s="235">
        <v>0.0011999999999999999</v>
      </c>
      <c r="R229" s="235">
        <f>Q229*H229</f>
        <v>0.1284624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302</v>
      </c>
      <c r="AT229" s="237" t="s">
        <v>357</v>
      </c>
      <c r="AU229" s="237" t="s">
        <v>83</v>
      </c>
      <c r="AY229" s="17" t="s">
        <v>143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80</v>
      </c>
      <c r="BK229" s="238">
        <f>ROUND(I229*H229,2)</f>
        <v>0</v>
      </c>
      <c r="BL229" s="17" t="s">
        <v>219</v>
      </c>
      <c r="BM229" s="237" t="s">
        <v>366</v>
      </c>
    </row>
    <row r="230" s="2" customFormat="1">
      <c r="A230" s="38"/>
      <c r="B230" s="39"/>
      <c r="C230" s="40"/>
      <c r="D230" s="241" t="s">
        <v>261</v>
      </c>
      <c r="E230" s="40"/>
      <c r="F230" s="261" t="s">
        <v>361</v>
      </c>
      <c r="G230" s="40"/>
      <c r="H230" s="40"/>
      <c r="I230" s="262"/>
      <c r="J230" s="40"/>
      <c r="K230" s="40"/>
      <c r="L230" s="44"/>
      <c r="M230" s="263"/>
      <c r="N230" s="264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261</v>
      </c>
      <c r="AU230" s="17" t="s">
        <v>83</v>
      </c>
    </row>
    <row r="231" s="13" customFormat="1">
      <c r="A231" s="13"/>
      <c r="B231" s="239"/>
      <c r="C231" s="240"/>
      <c r="D231" s="241" t="s">
        <v>153</v>
      </c>
      <c r="E231" s="240"/>
      <c r="F231" s="243" t="s">
        <v>362</v>
      </c>
      <c r="G231" s="240"/>
      <c r="H231" s="244">
        <v>107.05200000000001</v>
      </c>
      <c r="I231" s="245"/>
      <c r="J231" s="240"/>
      <c r="K231" s="240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153</v>
      </c>
      <c r="AU231" s="250" t="s">
        <v>83</v>
      </c>
      <c r="AV231" s="13" t="s">
        <v>83</v>
      </c>
      <c r="AW231" s="13" t="s">
        <v>4</v>
      </c>
      <c r="AX231" s="13" t="s">
        <v>80</v>
      </c>
      <c r="AY231" s="250" t="s">
        <v>143</v>
      </c>
    </row>
    <row r="232" s="2" customFormat="1" ht="24.15" customHeight="1">
      <c r="A232" s="38"/>
      <c r="B232" s="39"/>
      <c r="C232" s="226" t="s">
        <v>367</v>
      </c>
      <c r="D232" s="226" t="s">
        <v>146</v>
      </c>
      <c r="E232" s="227" t="s">
        <v>368</v>
      </c>
      <c r="F232" s="228" t="s">
        <v>369</v>
      </c>
      <c r="G232" s="229" t="s">
        <v>149</v>
      </c>
      <c r="H232" s="230">
        <v>97.319999999999993</v>
      </c>
      <c r="I232" s="231"/>
      <c r="J232" s="232">
        <f>ROUND(I232*H232,2)</f>
        <v>0</v>
      </c>
      <c r="K232" s="228" t="s">
        <v>150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219</v>
      </c>
      <c r="AT232" s="237" t="s">
        <v>146</v>
      </c>
      <c r="AU232" s="237" t="s">
        <v>83</v>
      </c>
      <c r="AY232" s="17" t="s">
        <v>143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219</v>
      </c>
      <c r="BM232" s="237" t="s">
        <v>370</v>
      </c>
    </row>
    <row r="233" s="13" customFormat="1">
      <c r="A233" s="13"/>
      <c r="B233" s="239"/>
      <c r="C233" s="240"/>
      <c r="D233" s="241" t="s">
        <v>153</v>
      </c>
      <c r="E233" s="242" t="s">
        <v>1</v>
      </c>
      <c r="F233" s="243" t="s">
        <v>218</v>
      </c>
      <c r="G233" s="240"/>
      <c r="H233" s="244">
        <v>97.319999999999993</v>
      </c>
      <c r="I233" s="245"/>
      <c r="J233" s="240"/>
      <c r="K233" s="240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153</v>
      </c>
      <c r="AU233" s="250" t="s">
        <v>83</v>
      </c>
      <c r="AV233" s="13" t="s">
        <v>83</v>
      </c>
      <c r="AW233" s="13" t="s">
        <v>30</v>
      </c>
      <c r="AX233" s="13" t="s">
        <v>80</v>
      </c>
      <c r="AY233" s="250" t="s">
        <v>143</v>
      </c>
    </row>
    <row r="234" s="2" customFormat="1" ht="14.4" customHeight="1">
      <c r="A234" s="38"/>
      <c r="B234" s="39"/>
      <c r="C234" s="266" t="s">
        <v>371</v>
      </c>
      <c r="D234" s="266" t="s">
        <v>357</v>
      </c>
      <c r="E234" s="267" t="s">
        <v>372</v>
      </c>
      <c r="F234" s="268" t="s">
        <v>373</v>
      </c>
      <c r="G234" s="269" t="s">
        <v>149</v>
      </c>
      <c r="H234" s="270">
        <v>111.91800000000001</v>
      </c>
      <c r="I234" s="271"/>
      <c r="J234" s="272">
        <f>ROUND(I234*H234,2)</f>
        <v>0</v>
      </c>
      <c r="K234" s="268" t="s">
        <v>187</v>
      </c>
      <c r="L234" s="273"/>
      <c r="M234" s="274" t="s">
        <v>1</v>
      </c>
      <c r="N234" s="275" t="s">
        <v>38</v>
      </c>
      <c r="O234" s="91"/>
      <c r="P234" s="235">
        <f>O234*H234</f>
        <v>0</v>
      </c>
      <c r="Q234" s="235">
        <v>0.00011</v>
      </c>
      <c r="R234" s="235">
        <f>Q234*H234</f>
        <v>0.012310980000000001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302</v>
      </c>
      <c r="AT234" s="237" t="s">
        <v>357</v>
      </c>
      <c r="AU234" s="237" t="s">
        <v>83</v>
      </c>
      <c r="AY234" s="17" t="s">
        <v>143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80</v>
      </c>
      <c r="BK234" s="238">
        <f>ROUND(I234*H234,2)</f>
        <v>0</v>
      </c>
      <c r="BL234" s="17" t="s">
        <v>219</v>
      </c>
      <c r="BM234" s="237" t="s">
        <v>374</v>
      </c>
    </row>
    <row r="235" s="2" customFormat="1">
      <c r="A235" s="38"/>
      <c r="B235" s="39"/>
      <c r="C235" s="40"/>
      <c r="D235" s="241" t="s">
        <v>261</v>
      </c>
      <c r="E235" s="40"/>
      <c r="F235" s="261" t="s">
        <v>375</v>
      </c>
      <c r="G235" s="40"/>
      <c r="H235" s="40"/>
      <c r="I235" s="262"/>
      <c r="J235" s="40"/>
      <c r="K235" s="40"/>
      <c r="L235" s="44"/>
      <c r="M235" s="263"/>
      <c r="N235" s="264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261</v>
      </c>
      <c r="AU235" s="17" t="s">
        <v>83</v>
      </c>
    </row>
    <row r="236" s="13" customFormat="1">
      <c r="A236" s="13"/>
      <c r="B236" s="239"/>
      <c r="C236" s="240"/>
      <c r="D236" s="241" t="s">
        <v>153</v>
      </c>
      <c r="E236" s="240"/>
      <c r="F236" s="243" t="s">
        <v>376</v>
      </c>
      <c r="G236" s="240"/>
      <c r="H236" s="244">
        <v>111.91800000000001</v>
      </c>
      <c r="I236" s="245"/>
      <c r="J236" s="240"/>
      <c r="K236" s="240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153</v>
      </c>
      <c r="AU236" s="250" t="s">
        <v>83</v>
      </c>
      <c r="AV236" s="13" t="s">
        <v>83</v>
      </c>
      <c r="AW236" s="13" t="s">
        <v>4</v>
      </c>
      <c r="AX236" s="13" t="s">
        <v>80</v>
      </c>
      <c r="AY236" s="250" t="s">
        <v>143</v>
      </c>
    </row>
    <row r="237" s="2" customFormat="1" ht="24.15" customHeight="1">
      <c r="A237" s="38"/>
      <c r="B237" s="39"/>
      <c r="C237" s="226" t="s">
        <v>377</v>
      </c>
      <c r="D237" s="226" t="s">
        <v>146</v>
      </c>
      <c r="E237" s="227" t="s">
        <v>378</v>
      </c>
      <c r="F237" s="228" t="s">
        <v>379</v>
      </c>
      <c r="G237" s="229" t="s">
        <v>200</v>
      </c>
      <c r="H237" s="230">
        <v>4</v>
      </c>
      <c r="I237" s="231"/>
      <c r="J237" s="232">
        <f>ROUND(I237*H237,2)</f>
        <v>0</v>
      </c>
      <c r="K237" s="228" t="s">
        <v>187</v>
      </c>
      <c r="L237" s="44"/>
      <c r="M237" s="233" t="s">
        <v>1</v>
      </c>
      <c r="N237" s="234" t="s">
        <v>38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0.0071799999999999998</v>
      </c>
      <c r="T237" s="236">
        <f>S237*H237</f>
        <v>0.028719999999999999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219</v>
      </c>
      <c r="AT237" s="237" t="s">
        <v>146</v>
      </c>
      <c r="AU237" s="237" t="s">
        <v>83</v>
      </c>
      <c r="AY237" s="17" t="s">
        <v>143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80</v>
      </c>
      <c r="BK237" s="238">
        <f>ROUND(I237*H237,2)</f>
        <v>0</v>
      </c>
      <c r="BL237" s="17" t="s">
        <v>219</v>
      </c>
      <c r="BM237" s="237" t="s">
        <v>380</v>
      </c>
    </row>
    <row r="238" s="2" customFormat="1" ht="24.15" customHeight="1">
      <c r="A238" s="38"/>
      <c r="B238" s="39"/>
      <c r="C238" s="226" t="s">
        <v>381</v>
      </c>
      <c r="D238" s="226" t="s">
        <v>146</v>
      </c>
      <c r="E238" s="227" t="s">
        <v>382</v>
      </c>
      <c r="F238" s="228" t="s">
        <v>383</v>
      </c>
      <c r="G238" s="229" t="s">
        <v>200</v>
      </c>
      <c r="H238" s="230">
        <v>8</v>
      </c>
      <c r="I238" s="231"/>
      <c r="J238" s="232">
        <f>ROUND(I238*H238,2)</f>
        <v>0</v>
      </c>
      <c r="K238" s="228" t="s">
        <v>150</v>
      </c>
      <c r="L238" s="44"/>
      <c r="M238" s="233" t="s">
        <v>1</v>
      </c>
      <c r="N238" s="234" t="s">
        <v>38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219</v>
      </c>
      <c r="AT238" s="237" t="s">
        <v>146</v>
      </c>
      <c r="AU238" s="237" t="s">
        <v>83</v>
      </c>
      <c r="AY238" s="17" t="s">
        <v>143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80</v>
      </c>
      <c r="BK238" s="238">
        <f>ROUND(I238*H238,2)</f>
        <v>0</v>
      </c>
      <c r="BL238" s="17" t="s">
        <v>219</v>
      </c>
      <c r="BM238" s="237" t="s">
        <v>384</v>
      </c>
    </row>
    <row r="239" s="13" customFormat="1">
      <c r="A239" s="13"/>
      <c r="B239" s="239"/>
      <c r="C239" s="240"/>
      <c r="D239" s="241" t="s">
        <v>153</v>
      </c>
      <c r="E239" s="242" t="s">
        <v>1</v>
      </c>
      <c r="F239" s="243" t="s">
        <v>310</v>
      </c>
      <c r="G239" s="240"/>
      <c r="H239" s="244">
        <v>8</v>
      </c>
      <c r="I239" s="245"/>
      <c r="J239" s="240"/>
      <c r="K239" s="240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153</v>
      </c>
      <c r="AU239" s="250" t="s">
        <v>83</v>
      </c>
      <c r="AV239" s="13" t="s">
        <v>83</v>
      </c>
      <c r="AW239" s="13" t="s">
        <v>30</v>
      </c>
      <c r="AX239" s="13" t="s">
        <v>80</v>
      </c>
      <c r="AY239" s="250" t="s">
        <v>143</v>
      </c>
    </row>
    <row r="240" s="2" customFormat="1" ht="14.4" customHeight="1">
      <c r="A240" s="38"/>
      <c r="B240" s="39"/>
      <c r="C240" s="266" t="s">
        <v>385</v>
      </c>
      <c r="D240" s="266" t="s">
        <v>357</v>
      </c>
      <c r="E240" s="267" t="s">
        <v>386</v>
      </c>
      <c r="F240" s="268" t="s">
        <v>387</v>
      </c>
      <c r="G240" s="269" t="s">
        <v>200</v>
      </c>
      <c r="H240" s="270">
        <v>4</v>
      </c>
      <c r="I240" s="271"/>
      <c r="J240" s="272">
        <f>ROUND(I240*H240,2)</f>
        <v>0</v>
      </c>
      <c r="K240" s="268" t="s">
        <v>388</v>
      </c>
      <c r="L240" s="273"/>
      <c r="M240" s="274" t="s">
        <v>1</v>
      </c>
      <c r="N240" s="275" t="s">
        <v>38</v>
      </c>
      <c r="O240" s="91"/>
      <c r="P240" s="235">
        <f>O240*H240</f>
        <v>0</v>
      </c>
      <c r="Q240" s="235">
        <v>4.0000000000000003E-05</v>
      </c>
      <c r="R240" s="235">
        <f>Q240*H240</f>
        <v>0.00016000000000000001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302</v>
      </c>
      <c r="AT240" s="237" t="s">
        <v>357</v>
      </c>
      <c r="AU240" s="237" t="s">
        <v>83</v>
      </c>
      <c r="AY240" s="17" t="s">
        <v>143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80</v>
      </c>
      <c r="BK240" s="238">
        <f>ROUND(I240*H240,2)</f>
        <v>0</v>
      </c>
      <c r="BL240" s="17" t="s">
        <v>219</v>
      </c>
      <c r="BM240" s="237" t="s">
        <v>389</v>
      </c>
    </row>
    <row r="241" s="2" customFormat="1">
      <c r="A241" s="38"/>
      <c r="B241" s="39"/>
      <c r="C241" s="40"/>
      <c r="D241" s="241" t="s">
        <v>261</v>
      </c>
      <c r="E241" s="40"/>
      <c r="F241" s="261" t="s">
        <v>390</v>
      </c>
      <c r="G241" s="40"/>
      <c r="H241" s="40"/>
      <c r="I241" s="262"/>
      <c r="J241" s="40"/>
      <c r="K241" s="40"/>
      <c r="L241" s="44"/>
      <c r="M241" s="263"/>
      <c r="N241" s="264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261</v>
      </c>
      <c r="AU241" s="17" t="s">
        <v>83</v>
      </c>
    </row>
    <row r="242" s="13" customFormat="1">
      <c r="A242" s="13"/>
      <c r="B242" s="239"/>
      <c r="C242" s="240"/>
      <c r="D242" s="241" t="s">
        <v>153</v>
      </c>
      <c r="E242" s="242" t="s">
        <v>1</v>
      </c>
      <c r="F242" s="243" t="s">
        <v>391</v>
      </c>
      <c r="G242" s="240"/>
      <c r="H242" s="244">
        <v>4</v>
      </c>
      <c r="I242" s="245"/>
      <c r="J242" s="240"/>
      <c r="K242" s="240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153</v>
      </c>
      <c r="AU242" s="250" t="s">
        <v>83</v>
      </c>
      <c r="AV242" s="13" t="s">
        <v>83</v>
      </c>
      <c r="AW242" s="13" t="s">
        <v>30</v>
      </c>
      <c r="AX242" s="13" t="s">
        <v>80</v>
      </c>
      <c r="AY242" s="250" t="s">
        <v>143</v>
      </c>
    </row>
    <row r="243" s="2" customFormat="1" ht="14.4" customHeight="1">
      <c r="A243" s="38"/>
      <c r="B243" s="39"/>
      <c r="C243" s="266" t="s">
        <v>392</v>
      </c>
      <c r="D243" s="266" t="s">
        <v>357</v>
      </c>
      <c r="E243" s="267" t="s">
        <v>393</v>
      </c>
      <c r="F243" s="268" t="s">
        <v>394</v>
      </c>
      <c r="G243" s="269" t="s">
        <v>200</v>
      </c>
      <c r="H243" s="270">
        <v>4</v>
      </c>
      <c r="I243" s="271"/>
      <c r="J243" s="272">
        <f>ROUND(I243*H243,2)</f>
        <v>0</v>
      </c>
      <c r="K243" s="268" t="s">
        <v>187</v>
      </c>
      <c r="L243" s="273"/>
      <c r="M243" s="274" t="s">
        <v>1</v>
      </c>
      <c r="N243" s="275" t="s">
        <v>38</v>
      </c>
      <c r="O243" s="91"/>
      <c r="P243" s="235">
        <f>O243*H243</f>
        <v>0</v>
      </c>
      <c r="Q243" s="235">
        <v>3.0000000000000001E-05</v>
      </c>
      <c r="R243" s="235">
        <f>Q243*H243</f>
        <v>0.00012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302</v>
      </c>
      <c r="AT243" s="237" t="s">
        <v>357</v>
      </c>
      <c r="AU243" s="237" t="s">
        <v>83</v>
      </c>
      <c r="AY243" s="17" t="s">
        <v>143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80</v>
      </c>
      <c r="BK243" s="238">
        <f>ROUND(I243*H243,2)</f>
        <v>0</v>
      </c>
      <c r="BL243" s="17" t="s">
        <v>219</v>
      </c>
      <c r="BM243" s="237" t="s">
        <v>395</v>
      </c>
    </row>
    <row r="244" s="13" customFormat="1">
      <c r="A244" s="13"/>
      <c r="B244" s="239"/>
      <c r="C244" s="240"/>
      <c r="D244" s="241" t="s">
        <v>153</v>
      </c>
      <c r="E244" s="242" t="s">
        <v>1</v>
      </c>
      <c r="F244" s="243" t="s">
        <v>391</v>
      </c>
      <c r="G244" s="240"/>
      <c r="H244" s="244">
        <v>4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153</v>
      </c>
      <c r="AU244" s="250" t="s">
        <v>83</v>
      </c>
      <c r="AV244" s="13" t="s">
        <v>83</v>
      </c>
      <c r="AW244" s="13" t="s">
        <v>30</v>
      </c>
      <c r="AX244" s="13" t="s">
        <v>80</v>
      </c>
      <c r="AY244" s="250" t="s">
        <v>143</v>
      </c>
    </row>
    <row r="245" s="2" customFormat="1" ht="24.15" customHeight="1">
      <c r="A245" s="38"/>
      <c r="B245" s="39"/>
      <c r="C245" s="226" t="s">
        <v>396</v>
      </c>
      <c r="D245" s="226" t="s">
        <v>146</v>
      </c>
      <c r="E245" s="227" t="s">
        <v>397</v>
      </c>
      <c r="F245" s="228" t="s">
        <v>398</v>
      </c>
      <c r="G245" s="229" t="s">
        <v>322</v>
      </c>
      <c r="H245" s="265"/>
      <c r="I245" s="231"/>
      <c r="J245" s="232">
        <f>ROUND(I245*H245,2)</f>
        <v>0</v>
      </c>
      <c r="K245" s="228" t="s">
        <v>150</v>
      </c>
      <c r="L245" s="44"/>
      <c r="M245" s="233" t="s">
        <v>1</v>
      </c>
      <c r="N245" s="234" t="s">
        <v>38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219</v>
      </c>
      <c r="AT245" s="237" t="s">
        <v>146</v>
      </c>
      <c r="AU245" s="237" t="s">
        <v>83</v>
      </c>
      <c r="AY245" s="17" t="s">
        <v>143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80</v>
      </c>
      <c r="BK245" s="238">
        <f>ROUND(I245*H245,2)</f>
        <v>0</v>
      </c>
      <c r="BL245" s="17" t="s">
        <v>219</v>
      </c>
      <c r="BM245" s="237" t="s">
        <v>399</v>
      </c>
    </row>
    <row r="246" s="2" customFormat="1" ht="24.15" customHeight="1">
      <c r="A246" s="38"/>
      <c r="B246" s="39"/>
      <c r="C246" s="226" t="s">
        <v>400</v>
      </c>
      <c r="D246" s="226" t="s">
        <v>146</v>
      </c>
      <c r="E246" s="227" t="s">
        <v>401</v>
      </c>
      <c r="F246" s="228" t="s">
        <v>402</v>
      </c>
      <c r="G246" s="229" t="s">
        <v>322</v>
      </c>
      <c r="H246" s="265"/>
      <c r="I246" s="231"/>
      <c r="J246" s="232">
        <f>ROUND(I246*H246,2)</f>
        <v>0</v>
      </c>
      <c r="K246" s="228" t="s">
        <v>150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219</v>
      </c>
      <c r="AT246" s="237" t="s">
        <v>146</v>
      </c>
      <c r="AU246" s="237" t="s">
        <v>83</v>
      </c>
      <c r="AY246" s="17" t="s">
        <v>143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80</v>
      </c>
      <c r="BK246" s="238">
        <f>ROUND(I246*H246,2)</f>
        <v>0</v>
      </c>
      <c r="BL246" s="17" t="s">
        <v>219</v>
      </c>
      <c r="BM246" s="237" t="s">
        <v>403</v>
      </c>
    </row>
    <row r="247" s="12" customFormat="1" ht="22.8" customHeight="1">
      <c r="A247" s="12"/>
      <c r="B247" s="210"/>
      <c r="C247" s="211"/>
      <c r="D247" s="212" t="s">
        <v>72</v>
      </c>
      <c r="E247" s="224" t="s">
        <v>404</v>
      </c>
      <c r="F247" s="224" t="s">
        <v>405</v>
      </c>
      <c r="G247" s="211"/>
      <c r="H247" s="211"/>
      <c r="I247" s="214"/>
      <c r="J247" s="225">
        <f>BK247</f>
        <v>0</v>
      </c>
      <c r="K247" s="211"/>
      <c r="L247" s="216"/>
      <c r="M247" s="217"/>
      <c r="N247" s="218"/>
      <c r="O247" s="218"/>
      <c r="P247" s="219">
        <f>SUM(P248:P254)</f>
        <v>0</v>
      </c>
      <c r="Q247" s="218"/>
      <c r="R247" s="219">
        <f>SUM(R248:R254)</f>
        <v>0.0010499999999999999</v>
      </c>
      <c r="S247" s="218"/>
      <c r="T247" s="220">
        <f>SUM(T248:T254)</f>
        <v>0.10680000000000001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1" t="s">
        <v>83</v>
      </c>
      <c r="AT247" s="222" t="s">
        <v>72</v>
      </c>
      <c r="AU247" s="222" t="s">
        <v>80</v>
      </c>
      <c r="AY247" s="221" t="s">
        <v>143</v>
      </c>
      <c r="BK247" s="223">
        <f>SUM(BK248:BK254)</f>
        <v>0</v>
      </c>
    </row>
    <row r="248" s="2" customFormat="1" ht="14.4" customHeight="1">
      <c r="A248" s="38"/>
      <c r="B248" s="39"/>
      <c r="C248" s="226" t="s">
        <v>406</v>
      </c>
      <c r="D248" s="226" t="s">
        <v>146</v>
      </c>
      <c r="E248" s="227" t="s">
        <v>407</v>
      </c>
      <c r="F248" s="228" t="s">
        <v>408</v>
      </c>
      <c r="G248" s="229" t="s">
        <v>200</v>
      </c>
      <c r="H248" s="230">
        <v>4</v>
      </c>
      <c r="I248" s="231"/>
      <c r="J248" s="232">
        <f>ROUND(I248*H248,2)</f>
        <v>0</v>
      </c>
      <c r="K248" s="228" t="s">
        <v>187</v>
      </c>
      <c r="L248" s="44"/>
      <c r="M248" s="233" t="s">
        <v>1</v>
      </c>
      <c r="N248" s="234" t="s">
        <v>38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0.026700000000000002</v>
      </c>
      <c r="T248" s="236">
        <f>S248*H248</f>
        <v>0.10680000000000001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219</v>
      </c>
      <c r="AT248" s="237" t="s">
        <v>146</v>
      </c>
      <c r="AU248" s="237" t="s">
        <v>83</v>
      </c>
      <c r="AY248" s="17" t="s">
        <v>143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80</v>
      </c>
      <c r="BK248" s="238">
        <f>ROUND(I248*H248,2)</f>
        <v>0</v>
      </c>
      <c r="BL248" s="17" t="s">
        <v>219</v>
      </c>
      <c r="BM248" s="237" t="s">
        <v>409</v>
      </c>
    </row>
    <row r="249" s="2" customFormat="1" ht="14.4" customHeight="1">
      <c r="A249" s="38"/>
      <c r="B249" s="39"/>
      <c r="C249" s="226" t="s">
        <v>410</v>
      </c>
      <c r="D249" s="226" t="s">
        <v>146</v>
      </c>
      <c r="E249" s="227" t="s">
        <v>411</v>
      </c>
      <c r="F249" s="228" t="s">
        <v>412</v>
      </c>
      <c r="G249" s="229" t="s">
        <v>200</v>
      </c>
      <c r="H249" s="230">
        <v>3</v>
      </c>
      <c r="I249" s="231"/>
      <c r="J249" s="232">
        <f>ROUND(I249*H249,2)</f>
        <v>0</v>
      </c>
      <c r="K249" s="228" t="s">
        <v>388</v>
      </c>
      <c r="L249" s="44"/>
      <c r="M249" s="233" t="s">
        <v>1</v>
      </c>
      <c r="N249" s="234" t="s">
        <v>38</v>
      </c>
      <c r="O249" s="91"/>
      <c r="P249" s="235">
        <f>O249*H249</f>
        <v>0</v>
      </c>
      <c r="Q249" s="235">
        <v>0.00035</v>
      </c>
      <c r="R249" s="235">
        <f>Q249*H249</f>
        <v>0.0010499999999999999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219</v>
      </c>
      <c r="AT249" s="237" t="s">
        <v>146</v>
      </c>
      <c r="AU249" s="237" t="s">
        <v>83</v>
      </c>
      <c r="AY249" s="17" t="s">
        <v>143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80</v>
      </c>
      <c r="BK249" s="238">
        <f>ROUND(I249*H249,2)</f>
        <v>0</v>
      </c>
      <c r="BL249" s="17" t="s">
        <v>219</v>
      </c>
      <c r="BM249" s="237" t="s">
        <v>413</v>
      </c>
    </row>
    <row r="250" s="13" customFormat="1">
      <c r="A250" s="13"/>
      <c r="B250" s="239"/>
      <c r="C250" s="240"/>
      <c r="D250" s="241" t="s">
        <v>153</v>
      </c>
      <c r="E250" s="242" t="s">
        <v>1</v>
      </c>
      <c r="F250" s="243" t="s">
        <v>414</v>
      </c>
      <c r="G250" s="240"/>
      <c r="H250" s="244">
        <v>3</v>
      </c>
      <c r="I250" s="245"/>
      <c r="J250" s="240"/>
      <c r="K250" s="240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153</v>
      </c>
      <c r="AU250" s="250" t="s">
        <v>83</v>
      </c>
      <c r="AV250" s="13" t="s">
        <v>83</v>
      </c>
      <c r="AW250" s="13" t="s">
        <v>30</v>
      </c>
      <c r="AX250" s="13" t="s">
        <v>80</v>
      </c>
      <c r="AY250" s="250" t="s">
        <v>143</v>
      </c>
    </row>
    <row r="251" s="2" customFormat="1" ht="14.4" customHeight="1">
      <c r="A251" s="38"/>
      <c r="B251" s="39"/>
      <c r="C251" s="226" t="s">
        <v>415</v>
      </c>
      <c r="D251" s="226" t="s">
        <v>146</v>
      </c>
      <c r="E251" s="227" t="s">
        <v>416</v>
      </c>
      <c r="F251" s="228" t="s">
        <v>417</v>
      </c>
      <c r="G251" s="229" t="s">
        <v>332</v>
      </c>
      <c r="H251" s="230">
        <v>2</v>
      </c>
      <c r="I251" s="231"/>
      <c r="J251" s="232">
        <f>ROUND(I251*H251,2)</f>
        <v>0</v>
      </c>
      <c r="K251" s="228" t="s">
        <v>388</v>
      </c>
      <c r="L251" s="44"/>
      <c r="M251" s="233" t="s">
        <v>1</v>
      </c>
      <c r="N251" s="234" t="s">
        <v>38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219</v>
      </c>
      <c r="AT251" s="237" t="s">
        <v>146</v>
      </c>
      <c r="AU251" s="237" t="s">
        <v>83</v>
      </c>
      <c r="AY251" s="17" t="s">
        <v>143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80</v>
      </c>
      <c r="BK251" s="238">
        <f>ROUND(I251*H251,2)</f>
        <v>0</v>
      </c>
      <c r="BL251" s="17" t="s">
        <v>219</v>
      </c>
      <c r="BM251" s="237" t="s">
        <v>418</v>
      </c>
    </row>
    <row r="252" s="2" customFormat="1" ht="14.4" customHeight="1">
      <c r="A252" s="38"/>
      <c r="B252" s="39"/>
      <c r="C252" s="226" t="s">
        <v>419</v>
      </c>
      <c r="D252" s="226" t="s">
        <v>146</v>
      </c>
      <c r="E252" s="227" t="s">
        <v>420</v>
      </c>
      <c r="F252" s="228" t="s">
        <v>421</v>
      </c>
      <c r="G252" s="229" t="s">
        <v>200</v>
      </c>
      <c r="H252" s="230">
        <v>3</v>
      </c>
      <c r="I252" s="231"/>
      <c r="J252" s="232">
        <f>ROUND(I252*H252,2)</f>
        <v>0</v>
      </c>
      <c r="K252" s="228" t="s">
        <v>150</v>
      </c>
      <c r="L252" s="44"/>
      <c r="M252" s="233" t="s">
        <v>1</v>
      </c>
      <c r="N252" s="234" t="s">
        <v>38</v>
      </c>
      <c r="O252" s="91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219</v>
      </c>
      <c r="AT252" s="237" t="s">
        <v>146</v>
      </c>
      <c r="AU252" s="237" t="s">
        <v>83</v>
      </c>
      <c r="AY252" s="17" t="s">
        <v>143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80</v>
      </c>
      <c r="BK252" s="238">
        <f>ROUND(I252*H252,2)</f>
        <v>0</v>
      </c>
      <c r="BL252" s="17" t="s">
        <v>219</v>
      </c>
      <c r="BM252" s="237" t="s">
        <v>422</v>
      </c>
    </row>
    <row r="253" s="2" customFormat="1" ht="24.15" customHeight="1">
      <c r="A253" s="38"/>
      <c r="B253" s="39"/>
      <c r="C253" s="226" t="s">
        <v>423</v>
      </c>
      <c r="D253" s="226" t="s">
        <v>146</v>
      </c>
      <c r="E253" s="227" t="s">
        <v>424</v>
      </c>
      <c r="F253" s="228" t="s">
        <v>425</v>
      </c>
      <c r="G253" s="229" t="s">
        <v>322</v>
      </c>
      <c r="H253" s="265"/>
      <c r="I253" s="231"/>
      <c r="J253" s="232">
        <f>ROUND(I253*H253,2)</f>
        <v>0</v>
      </c>
      <c r="K253" s="228" t="s">
        <v>150</v>
      </c>
      <c r="L253" s="44"/>
      <c r="M253" s="233" t="s">
        <v>1</v>
      </c>
      <c r="N253" s="234" t="s">
        <v>38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219</v>
      </c>
      <c r="AT253" s="237" t="s">
        <v>146</v>
      </c>
      <c r="AU253" s="237" t="s">
        <v>83</v>
      </c>
      <c r="AY253" s="17" t="s">
        <v>143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80</v>
      </c>
      <c r="BK253" s="238">
        <f>ROUND(I253*H253,2)</f>
        <v>0</v>
      </c>
      <c r="BL253" s="17" t="s">
        <v>219</v>
      </c>
      <c r="BM253" s="237" t="s">
        <v>426</v>
      </c>
    </row>
    <row r="254" s="2" customFormat="1" ht="14.4" customHeight="1">
      <c r="A254" s="38"/>
      <c r="B254" s="39"/>
      <c r="C254" s="226" t="s">
        <v>427</v>
      </c>
      <c r="D254" s="226" t="s">
        <v>146</v>
      </c>
      <c r="E254" s="227" t="s">
        <v>428</v>
      </c>
      <c r="F254" s="228" t="s">
        <v>429</v>
      </c>
      <c r="G254" s="229" t="s">
        <v>332</v>
      </c>
      <c r="H254" s="230">
        <v>2</v>
      </c>
      <c r="I254" s="231"/>
      <c r="J254" s="232">
        <f>ROUND(I254*H254,2)</f>
        <v>0</v>
      </c>
      <c r="K254" s="228" t="s">
        <v>1</v>
      </c>
      <c r="L254" s="44"/>
      <c r="M254" s="233" t="s">
        <v>1</v>
      </c>
      <c r="N254" s="234" t="s">
        <v>38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219</v>
      </c>
      <c r="AT254" s="237" t="s">
        <v>146</v>
      </c>
      <c r="AU254" s="237" t="s">
        <v>83</v>
      </c>
      <c r="AY254" s="17" t="s">
        <v>143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80</v>
      </c>
      <c r="BK254" s="238">
        <f>ROUND(I254*H254,2)</f>
        <v>0</v>
      </c>
      <c r="BL254" s="17" t="s">
        <v>219</v>
      </c>
      <c r="BM254" s="237" t="s">
        <v>430</v>
      </c>
    </row>
    <row r="255" s="12" customFormat="1" ht="22.8" customHeight="1">
      <c r="A255" s="12"/>
      <c r="B255" s="210"/>
      <c r="C255" s="211"/>
      <c r="D255" s="212" t="s">
        <v>72</v>
      </c>
      <c r="E255" s="224" t="s">
        <v>431</v>
      </c>
      <c r="F255" s="224" t="s">
        <v>432</v>
      </c>
      <c r="G255" s="211"/>
      <c r="H255" s="211"/>
      <c r="I255" s="214"/>
      <c r="J255" s="225">
        <f>BK255</f>
        <v>0</v>
      </c>
      <c r="K255" s="211"/>
      <c r="L255" s="216"/>
      <c r="M255" s="217"/>
      <c r="N255" s="218"/>
      <c r="O255" s="218"/>
      <c r="P255" s="219">
        <f>SUM(P256:P279)</f>
        <v>0</v>
      </c>
      <c r="Q255" s="218"/>
      <c r="R255" s="219">
        <f>SUM(R256:R279)</f>
        <v>0.020399999999999998</v>
      </c>
      <c r="S255" s="218"/>
      <c r="T255" s="220">
        <f>SUM(T256:T279)</f>
        <v>0.042040000000000001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83</v>
      </c>
      <c r="AT255" s="222" t="s">
        <v>72</v>
      </c>
      <c r="AU255" s="222" t="s">
        <v>80</v>
      </c>
      <c r="AY255" s="221" t="s">
        <v>143</v>
      </c>
      <c r="BK255" s="223">
        <f>SUM(BK256:BK279)</f>
        <v>0</v>
      </c>
    </row>
    <row r="256" s="2" customFormat="1" ht="24.15" customHeight="1">
      <c r="A256" s="38"/>
      <c r="B256" s="39"/>
      <c r="C256" s="266" t="s">
        <v>433</v>
      </c>
      <c r="D256" s="266" t="s">
        <v>357</v>
      </c>
      <c r="E256" s="267" t="s">
        <v>434</v>
      </c>
      <c r="F256" s="268" t="s">
        <v>435</v>
      </c>
      <c r="G256" s="269" t="s">
        <v>332</v>
      </c>
      <c r="H256" s="270">
        <v>1</v>
      </c>
      <c r="I256" s="271"/>
      <c r="J256" s="272">
        <f>ROUND(I256*H256,2)</f>
        <v>0</v>
      </c>
      <c r="K256" s="268" t="s">
        <v>1</v>
      </c>
      <c r="L256" s="273"/>
      <c r="M256" s="274" t="s">
        <v>1</v>
      </c>
      <c r="N256" s="275" t="s">
        <v>38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180</v>
      </c>
      <c r="AT256" s="237" t="s">
        <v>357</v>
      </c>
      <c r="AU256" s="237" t="s">
        <v>83</v>
      </c>
      <c r="AY256" s="17" t="s">
        <v>143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80</v>
      </c>
      <c r="BK256" s="238">
        <f>ROUND(I256*H256,2)</f>
        <v>0</v>
      </c>
      <c r="BL256" s="17" t="s">
        <v>151</v>
      </c>
      <c r="BM256" s="237" t="s">
        <v>436</v>
      </c>
    </row>
    <row r="257" s="13" customFormat="1">
      <c r="A257" s="13"/>
      <c r="B257" s="239"/>
      <c r="C257" s="240"/>
      <c r="D257" s="241" t="s">
        <v>153</v>
      </c>
      <c r="E257" s="242" t="s">
        <v>1</v>
      </c>
      <c r="F257" s="243" t="s">
        <v>437</v>
      </c>
      <c r="G257" s="240"/>
      <c r="H257" s="244">
        <v>1</v>
      </c>
      <c r="I257" s="245"/>
      <c r="J257" s="240"/>
      <c r="K257" s="240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153</v>
      </c>
      <c r="AU257" s="250" t="s">
        <v>83</v>
      </c>
      <c r="AV257" s="13" t="s">
        <v>83</v>
      </c>
      <c r="AW257" s="13" t="s">
        <v>30</v>
      </c>
      <c r="AX257" s="13" t="s">
        <v>80</v>
      </c>
      <c r="AY257" s="250" t="s">
        <v>143</v>
      </c>
    </row>
    <row r="258" s="2" customFormat="1" ht="14.4" customHeight="1">
      <c r="A258" s="38"/>
      <c r="B258" s="39"/>
      <c r="C258" s="226" t="s">
        <v>438</v>
      </c>
      <c r="D258" s="226" t="s">
        <v>146</v>
      </c>
      <c r="E258" s="227" t="s">
        <v>439</v>
      </c>
      <c r="F258" s="228" t="s">
        <v>440</v>
      </c>
      <c r="G258" s="229" t="s">
        <v>327</v>
      </c>
      <c r="H258" s="230">
        <v>2</v>
      </c>
      <c r="I258" s="231"/>
      <c r="J258" s="232">
        <f>ROUND(I258*H258,2)</f>
        <v>0</v>
      </c>
      <c r="K258" s="228" t="s">
        <v>150</v>
      </c>
      <c r="L258" s="44"/>
      <c r="M258" s="233" t="s">
        <v>1</v>
      </c>
      <c r="N258" s="234" t="s">
        <v>38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0.019460000000000002</v>
      </c>
      <c r="T258" s="236">
        <f>S258*H258</f>
        <v>0.038920000000000003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219</v>
      </c>
      <c r="AT258" s="237" t="s">
        <v>146</v>
      </c>
      <c r="AU258" s="237" t="s">
        <v>83</v>
      </c>
      <c r="AY258" s="17" t="s">
        <v>143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80</v>
      </c>
      <c r="BK258" s="238">
        <f>ROUND(I258*H258,2)</f>
        <v>0</v>
      </c>
      <c r="BL258" s="17" t="s">
        <v>219</v>
      </c>
      <c r="BM258" s="237" t="s">
        <v>441</v>
      </c>
    </row>
    <row r="259" s="13" customFormat="1">
      <c r="A259" s="13"/>
      <c r="B259" s="239"/>
      <c r="C259" s="240"/>
      <c r="D259" s="241" t="s">
        <v>153</v>
      </c>
      <c r="E259" s="242" t="s">
        <v>1</v>
      </c>
      <c r="F259" s="243" t="s">
        <v>442</v>
      </c>
      <c r="G259" s="240"/>
      <c r="H259" s="244">
        <v>2</v>
      </c>
      <c r="I259" s="245"/>
      <c r="J259" s="240"/>
      <c r="K259" s="240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153</v>
      </c>
      <c r="AU259" s="250" t="s">
        <v>83</v>
      </c>
      <c r="AV259" s="13" t="s">
        <v>83</v>
      </c>
      <c r="AW259" s="13" t="s">
        <v>30</v>
      </c>
      <c r="AX259" s="13" t="s">
        <v>80</v>
      </c>
      <c r="AY259" s="250" t="s">
        <v>143</v>
      </c>
    </row>
    <row r="260" s="2" customFormat="1" ht="14.4" customHeight="1">
      <c r="A260" s="38"/>
      <c r="B260" s="39"/>
      <c r="C260" s="226" t="s">
        <v>443</v>
      </c>
      <c r="D260" s="226" t="s">
        <v>146</v>
      </c>
      <c r="E260" s="227" t="s">
        <v>444</v>
      </c>
      <c r="F260" s="228" t="s">
        <v>445</v>
      </c>
      <c r="G260" s="229" t="s">
        <v>327</v>
      </c>
      <c r="H260" s="230">
        <v>1</v>
      </c>
      <c r="I260" s="231"/>
      <c r="J260" s="232">
        <f>ROUND(I260*H260,2)</f>
        <v>0</v>
      </c>
      <c r="K260" s="228" t="s">
        <v>388</v>
      </c>
      <c r="L260" s="44"/>
      <c r="M260" s="233" t="s">
        <v>1</v>
      </c>
      <c r="N260" s="234" t="s">
        <v>38</v>
      </c>
      <c r="O260" s="91"/>
      <c r="P260" s="235">
        <f>O260*H260</f>
        <v>0</v>
      </c>
      <c r="Q260" s="235">
        <v>0.0033999999999999998</v>
      </c>
      <c r="R260" s="235">
        <f>Q260*H260</f>
        <v>0.0033999999999999998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219</v>
      </c>
      <c r="AT260" s="237" t="s">
        <v>146</v>
      </c>
      <c r="AU260" s="237" t="s">
        <v>83</v>
      </c>
      <c r="AY260" s="17" t="s">
        <v>143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80</v>
      </c>
      <c r="BK260" s="238">
        <f>ROUND(I260*H260,2)</f>
        <v>0</v>
      </c>
      <c r="BL260" s="17" t="s">
        <v>219</v>
      </c>
      <c r="BM260" s="237" t="s">
        <v>446</v>
      </c>
    </row>
    <row r="261" s="13" customFormat="1">
      <c r="A261" s="13"/>
      <c r="B261" s="239"/>
      <c r="C261" s="240"/>
      <c r="D261" s="241" t="s">
        <v>153</v>
      </c>
      <c r="E261" s="242" t="s">
        <v>1</v>
      </c>
      <c r="F261" s="243" t="s">
        <v>437</v>
      </c>
      <c r="G261" s="240"/>
      <c r="H261" s="244">
        <v>1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153</v>
      </c>
      <c r="AU261" s="250" t="s">
        <v>83</v>
      </c>
      <c r="AV261" s="13" t="s">
        <v>83</v>
      </c>
      <c r="AW261" s="13" t="s">
        <v>30</v>
      </c>
      <c r="AX261" s="13" t="s">
        <v>80</v>
      </c>
      <c r="AY261" s="250" t="s">
        <v>143</v>
      </c>
    </row>
    <row r="262" s="2" customFormat="1" ht="14.4" customHeight="1">
      <c r="A262" s="38"/>
      <c r="B262" s="39"/>
      <c r="C262" s="266" t="s">
        <v>447</v>
      </c>
      <c r="D262" s="266" t="s">
        <v>357</v>
      </c>
      <c r="E262" s="267" t="s">
        <v>448</v>
      </c>
      <c r="F262" s="268" t="s">
        <v>449</v>
      </c>
      <c r="G262" s="269" t="s">
        <v>332</v>
      </c>
      <c r="H262" s="270">
        <v>1</v>
      </c>
      <c r="I262" s="271"/>
      <c r="J262" s="272">
        <f>ROUND(I262*H262,2)</f>
        <v>0</v>
      </c>
      <c r="K262" s="268" t="s">
        <v>1</v>
      </c>
      <c r="L262" s="273"/>
      <c r="M262" s="274" t="s">
        <v>1</v>
      </c>
      <c r="N262" s="275" t="s">
        <v>38</v>
      </c>
      <c r="O262" s="91"/>
      <c r="P262" s="235">
        <f>O262*H262</f>
        <v>0</v>
      </c>
      <c r="Q262" s="235">
        <v>0.012999999999999999</v>
      </c>
      <c r="R262" s="235">
        <f>Q262*H262</f>
        <v>0.012999999999999999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180</v>
      </c>
      <c r="AT262" s="237" t="s">
        <v>357</v>
      </c>
      <c r="AU262" s="237" t="s">
        <v>83</v>
      </c>
      <c r="AY262" s="17" t="s">
        <v>143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80</v>
      </c>
      <c r="BK262" s="238">
        <f>ROUND(I262*H262,2)</f>
        <v>0</v>
      </c>
      <c r="BL262" s="17" t="s">
        <v>151</v>
      </c>
      <c r="BM262" s="237" t="s">
        <v>450</v>
      </c>
    </row>
    <row r="263" s="13" customFormat="1">
      <c r="A263" s="13"/>
      <c r="B263" s="239"/>
      <c r="C263" s="240"/>
      <c r="D263" s="241" t="s">
        <v>153</v>
      </c>
      <c r="E263" s="242" t="s">
        <v>1</v>
      </c>
      <c r="F263" s="243" t="s">
        <v>437</v>
      </c>
      <c r="G263" s="240"/>
      <c r="H263" s="244">
        <v>1</v>
      </c>
      <c r="I263" s="245"/>
      <c r="J263" s="240"/>
      <c r="K263" s="240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153</v>
      </c>
      <c r="AU263" s="250" t="s">
        <v>83</v>
      </c>
      <c r="AV263" s="13" t="s">
        <v>83</v>
      </c>
      <c r="AW263" s="13" t="s">
        <v>30</v>
      </c>
      <c r="AX263" s="13" t="s">
        <v>80</v>
      </c>
      <c r="AY263" s="250" t="s">
        <v>143</v>
      </c>
    </row>
    <row r="264" s="2" customFormat="1" ht="14.4" customHeight="1">
      <c r="A264" s="38"/>
      <c r="B264" s="39"/>
      <c r="C264" s="266" t="s">
        <v>451</v>
      </c>
      <c r="D264" s="266" t="s">
        <v>357</v>
      </c>
      <c r="E264" s="267" t="s">
        <v>452</v>
      </c>
      <c r="F264" s="268" t="s">
        <v>453</v>
      </c>
      <c r="G264" s="269" t="s">
        <v>332</v>
      </c>
      <c r="H264" s="270">
        <v>1</v>
      </c>
      <c r="I264" s="271"/>
      <c r="J264" s="272">
        <f>ROUND(I264*H264,2)</f>
        <v>0</v>
      </c>
      <c r="K264" s="268" t="s">
        <v>388</v>
      </c>
      <c r="L264" s="273"/>
      <c r="M264" s="274" t="s">
        <v>1</v>
      </c>
      <c r="N264" s="275" t="s">
        <v>38</v>
      </c>
      <c r="O264" s="91"/>
      <c r="P264" s="235">
        <f>O264*H264</f>
        <v>0</v>
      </c>
      <c r="Q264" s="235">
        <v>0.0040000000000000001</v>
      </c>
      <c r="R264" s="235">
        <f>Q264*H264</f>
        <v>0.0040000000000000001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180</v>
      </c>
      <c r="AT264" s="237" t="s">
        <v>357</v>
      </c>
      <c r="AU264" s="237" t="s">
        <v>83</v>
      </c>
      <c r="AY264" s="17" t="s">
        <v>143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80</v>
      </c>
      <c r="BK264" s="238">
        <f>ROUND(I264*H264,2)</f>
        <v>0</v>
      </c>
      <c r="BL264" s="17" t="s">
        <v>151</v>
      </c>
      <c r="BM264" s="237" t="s">
        <v>454</v>
      </c>
    </row>
    <row r="265" s="13" customFormat="1">
      <c r="A265" s="13"/>
      <c r="B265" s="239"/>
      <c r="C265" s="240"/>
      <c r="D265" s="241" t="s">
        <v>153</v>
      </c>
      <c r="E265" s="242" t="s">
        <v>1</v>
      </c>
      <c r="F265" s="243" t="s">
        <v>437</v>
      </c>
      <c r="G265" s="240"/>
      <c r="H265" s="244">
        <v>1</v>
      </c>
      <c r="I265" s="245"/>
      <c r="J265" s="240"/>
      <c r="K265" s="240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153</v>
      </c>
      <c r="AU265" s="250" t="s">
        <v>83</v>
      </c>
      <c r="AV265" s="13" t="s">
        <v>83</v>
      </c>
      <c r="AW265" s="13" t="s">
        <v>30</v>
      </c>
      <c r="AX265" s="13" t="s">
        <v>80</v>
      </c>
      <c r="AY265" s="250" t="s">
        <v>143</v>
      </c>
    </row>
    <row r="266" s="2" customFormat="1" ht="14.4" customHeight="1">
      <c r="A266" s="38"/>
      <c r="B266" s="39"/>
      <c r="C266" s="226" t="s">
        <v>455</v>
      </c>
      <c r="D266" s="226" t="s">
        <v>146</v>
      </c>
      <c r="E266" s="227" t="s">
        <v>456</v>
      </c>
      <c r="F266" s="228" t="s">
        <v>457</v>
      </c>
      <c r="G266" s="229" t="s">
        <v>327</v>
      </c>
      <c r="H266" s="230">
        <v>2</v>
      </c>
      <c r="I266" s="231"/>
      <c r="J266" s="232">
        <f>ROUND(I266*H266,2)</f>
        <v>0</v>
      </c>
      <c r="K266" s="228" t="s">
        <v>187</v>
      </c>
      <c r="L266" s="44"/>
      <c r="M266" s="233" t="s">
        <v>1</v>
      </c>
      <c r="N266" s="234" t="s">
        <v>38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0.00156</v>
      </c>
      <c r="T266" s="236">
        <f>S266*H266</f>
        <v>0.0031199999999999999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219</v>
      </c>
      <c r="AT266" s="237" t="s">
        <v>146</v>
      </c>
      <c r="AU266" s="237" t="s">
        <v>83</v>
      </c>
      <c r="AY266" s="17" t="s">
        <v>143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80</v>
      </c>
      <c r="BK266" s="238">
        <f>ROUND(I266*H266,2)</f>
        <v>0</v>
      </c>
      <c r="BL266" s="17" t="s">
        <v>219</v>
      </c>
      <c r="BM266" s="237" t="s">
        <v>458</v>
      </c>
    </row>
    <row r="267" s="13" customFormat="1">
      <c r="A267" s="13"/>
      <c r="B267" s="239"/>
      <c r="C267" s="240"/>
      <c r="D267" s="241" t="s">
        <v>153</v>
      </c>
      <c r="E267" s="242" t="s">
        <v>1</v>
      </c>
      <c r="F267" s="243" t="s">
        <v>442</v>
      </c>
      <c r="G267" s="240"/>
      <c r="H267" s="244">
        <v>2</v>
      </c>
      <c r="I267" s="245"/>
      <c r="J267" s="240"/>
      <c r="K267" s="240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153</v>
      </c>
      <c r="AU267" s="250" t="s">
        <v>83</v>
      </c>
      <c r="AV267" s="13" t="s">
        <v>83</v>
      </c>
      <c r="AW267" s="13" t="s">
        <v>30</v>
      </c>
      <c r="AX267" s="13" t="s">
        <v>80</v>
      </c>
      <c r="AY267" s="250" t="s">
        <v>143</v>
      </c>
    </row>
    <row r="268" s="2" customFormat="1" ht="14.4" customHeight="1">
      <c r="A268" s="38"/>
      <c r="B268" s="39"/>
      <c r="C268" s="226" t="s">
        <v>459</v>
      </c>
      <c r="D268" s="226" t="s">
        <v>146</v>
      </c>
      <c r="E268" s="227" t="s">
        <v>460</v>
      </c>
      <c r="F268" s="228" t="s">
        <v>461</v>
      </c>
      <c r="G268" s="229" t="s">
        <v>332</v>
      </c>
      <c r="H268" s="230">
        <v>1</v>
      </c>
      <c r="I268" s="231"/>
      <c r="J268" s="232">
        <f>ROUND(I268*H268,2)</f>
        <v>0</v>
      </c>
      <c r="K268" s="228" t="s">
        <v>388</v>
      </c>
      <c r="L268" s="44"/>
      <c r="M268" s="233" t="s">
        <v>1</v>
      </c>
      <c r="N268" s="234" t="s">
        <v>38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219</v>
      </c>
      <c r="AT268" s="237" t="s">
        <v>146</v>
      </c>
      <c r="AU268" s="237" t="s">
        <v>83</v>
      </c>
      <c r="AY268" s="17" t="s">
        <v>143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80</v>
      </c>
      <c r="BK268" s="238">
        <f>ROUND(I268*H268,2)</f>
        <v>0</v>
      </c>
      <c r="BL268" s="17" t="s">
        <v>219</v>
      </c>
      <c r="BM268" s="237" t="s">
        <v>462</v>
      </c>
    </row>
    <row r="269" s="13" customFormat="1">
      <c r="A269" s="13"/>
      <c r="B269" s="239"/>
      <c r="C269" s="240"/>
      <c r="D269" s="241" t="s">
        <v>153</v>
      </c>
      <c r="E269" s="242" t="s">
        <v>1</v>
      </c>
      <c r="F269" s="243" t="s">
        <v>437</v>
      </c>
      <c r="G269" s="240"/>
      <c r="H269" s="244">
        <v>1</v>
      </c>
      <c r="I269" s="245"/>
      <c r="J269" s="240"/>
      <c r="K269" s="240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153</v>
      </c>
      <c r="AU269" s="250" t="s">
        <v>83</v>
      </c>
      <c r="AV269" s="13" t="s">
        <v>83</v>
      </c>
      <c r="AW269" s="13" t="s">
        <v>30</v>
      </c>
      <c r="AX269" s="13" t="s">
        <v>80</v>
      </c>
      <c r="AY269" s="250" t="s">
        <v>143</v>
      </c>
    </row>
    <row r="270" s="2" customFormat="1" ht="24.15" customHeight="1">
      <c r="A270" s="38"/>
      <c r="B270" s="39"/>
      <c r="C270" s="226" t="s">
        <v>463</v>
      </c>
      <c r="D270" s="226" t="s">
        <v>146</v>
      </c>
      <c r="E270" s="227" t="s">
        <v>464</v>
      </c>
      <c r="F270" s="228" t="s">
        <v>465</v>
      </c>
      <c r="G270" s="229" t="s">
        <v>322</v>
      </c>
      <c r="H270" s="265"/>
      <c r="I270" s="231"/>
      <c r="J270" s="232">
        <f>ROUND(I270*H270,2)</f>
        <v>0</v>
      </c>
      <c r="K270" s="228" t="s">
        <v>150</v>
      </c>
      <c r="L270" s="44"/>
      <c r="M270" s="233" t="s">
        <v>1</v>
      </c>
      <c r="N270" s="234" t="s">
        <v>38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151</v>
      </c>
      <c r="AT270" s="237" t="s">
        <v>146</v>
      </c>
      <c r="AU270" s="237" t="s">
        <v>83</v>
      </c>
      <c r="AY270" s="17" t="s">
        <v>143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80</v>
      </c>
      <c r="BK270" s="238">
        <f>ROUND(I270*H270,2)</f>
        <v>0</v>
      </c>
      <c r="BL270" s="17" t="s">
        <v>151</v>
      </c>
      <c r="BM270" s="237" t="s">
        <v>466</v>
      </c>
    </row>
    <row r="271" s="2" customFormat="1" ht="24.15" customHeight="1">
      <c r="A271" s="38"/>
      <c r="B271" s="39"/>
      <c r="C271" s="226" t="s">
        <v>467</v>
      </c>
      <c r="D271" s="226" t="s">
        <v>146</v>
      </c>
      <c r="E271" s="227" t="s">
        <v>468</v>
      </c>
      <c r="F271" s="228" t="s">
        <v>469</v>
      </c>
      <c r="G271" s="229" t="s">
        <v>322</v>
      </c>
      <c r="H271" s="265"/>
      <c r="I271" s="231"/>
      <c r="J271" s="232">
        <f>ROUND(I271*H271,2)</f>
        <v>0</v>
      </c>
      <c r="K271" s="228" t="s">
        <v>150</v>
      </c>
      <c r="L271" s="44"/>
      <c r="M271" s="233" t="s">
        <v>1</v>
      </c>
      <c r="N271" s="234" t="s">
        <v>38</v>
      </c>
      <c r="O271" s="91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219</v>
      </c>
      <c r="AT271" s="237" t="s">
        <v>146</v>
      </c>
      <c r="AU271" s="237" t="s">
        <v>83</v>
      </c>
      <c r="AY271" s="17" t="s">
        <v>143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80</v>
      </c>
      <c r="BK271" s="238">
        <f>ROUND(I271*H271,2)</f>
        <v>0</v>
      </c>
      <c r="BL271" s="17" t="s">
        <v>219</v>
      </c>
      <c r="BM271" s="237" t="s">
        <v>470</v>
      </c>
    </row>
    <row r="272" s="2" customFormat="1" ht="14.4" customHeight="1">
      <c r="A272" s="38"/>
      <c r="B272" s="39"/>
      <c r="C272" s="226" t="s">
        <v>471</v>
      </c>
      <c r="D272" s="226" t="s">
        <v>146</v>
      </c>
      <c r="E272" s="227" t="s">
        <v>472</v>
      </c>
      <c r="F272" s="228" t="s">
        <v>473</v>
      </c>
      <c r="G272" s="229" t="s">
        <v>332</v>
      </c>
      <c r="H272" s="230">
        <v>1</v>
      </c>
      <c r="I272" s="231"/>
      <c r="J272" s="232">
        <f>ROUND(I272*H272,2)</f>
        <v>0</v>
      </c>
      <c r="K272" s="228" t="s">
        <v>1</v>
      </c>
      <c r="L272" s="44"/>
      <c r="M272" s="233" t="s">
        <v>1</v>
      </c>
      <c r="N272" s="234" t="s">
        <v>38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219</v>
      </c>
      <c r="AT272" s="237" t="s">
        <v>146</v>
      </c>
      <c r="AU272" s="237" t="s">
        <v>83</v>
      </c>
      <c r="AY272" s="17" t="s">
        <v>143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80</v>
      </c>
      <c r="BK272" s="238">
        <f>ROUND(I272*H272,2)</f>
        <v>0</v>
      </c>
      <c r="BL272" s="17" t="s">
        <v>219</v>
      </c>
      <c r="BM272" s="237" t="s">
        <v>474</v>
      </c>
    </row>
    <row r="273" s="13" customFormat="1">
      <c r="A273" s="13"/>
      <c r="B273" s="239"/>
      <c r="C273" s="240"/>
      <c r="D273" s="241" t="s">
        <v>153</v>
      </c>
      <c r="E273" s="242" t="s">
        <v>1</v>
      </c>
      <c r="F273" s="243" t="s">
        <v>437</v>
      </c>
      <c r="G273" s="240"/>
      <c r="H273" s="244">
        <v>1</v>
      </c>
      <c r="I273" s="245"/>
      <c r="J273" s="240"/>
      <c r="K273" s="240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153</v>
      </c>
      <c r="AU273" s="250" t="s">
        <v>83</v>
      </c>
      <c r="AV273" s="13" t="s">
        <v>83</v>
      </c>
      <c r="AW273" s="13" t="s">
        <v>30</v>
      </c>
      <c r="AX273" s="13" t="s">
        <v>80</v>
      </c>
      <c r="AY273" s="250" t="s">
        <v>143</v>
      </c>
    </row>
    <row r="274" s="2" customFormat="1" ht="14.4" customHeight="1">
      <c r="A274" s="38"/>
      <c r="B274" s="39"/>
      <c r="C274" s="226" t="s">
        <v>475</v>
      </c>
      <c r="D274" s="226" t="s">
        <v>146</v>
      </c>
      <c r="E274" s="227" t="s">
        <v>476</v>
      </c>
      <c r="F274" s="228" t="s">
        <v>477</v>
      </c>
      <c r="G274" s="229" t="s">
        <v>332</v>
      </c>
      <c r="H274" s="230">
        <v>1</v>
      </c>
      <c r="I274" s="231"/>
      <c r="J274" s="232">
        <f>ROUND(I274*H274,2)</f>
        <v>0</v>
      </c>
      <c r="K274" s="228" t="s">
        <v>1</v>
      </c>
      <c r="L274" s="44"/>
      <c r="M274" s="233" t="s">
        <v>1</v>
      </c>
      <c r="N274" s="234" t="s">
        <v>38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219</v>
      </c>
      <c r="AT274" s="237" t="s">
        <v>146</v>
      </c>
      <c r="AU274" s="237" t="s">
        <v>83</v>
      </c>
      <c r="AY274" s="17" t="s">
        <v>143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80</v>
      </c>
      <c r="BK274" s="238">
        <f>ROUND(I274*H274,2)</f>
        <v>0</v>
      </c>
      <c r="BL274" s="17" t="s">
        <v>219</v>
      </c>
      <c r="BM274" s="237" t="s">
        <v>478</v>
      </c>
    </row>
    <row r="275" s="13" customFormat="1">
      <c r="A275" s="13"/>
      <c r="B275" s="239"/>
      <c r="C275" s="240"/>
      <c r="D275" s="241" t="s">
        <v>153</v>
      </c>
      <c r="E275" s="242" t="s">
        <v>1</v>
      </c>
      <c r="F275" s="243" t="s">
        <v>437</v>
      </c>
      <c r="G275" s="240"/>
      <c r="H275" s="244">
        <v>1</v>
      </c>
      <c r="I275" s="245"/>
      <c r="J275" s="240"/>
      <c r="K275" s="240"/>
      <c r="L275" s="246"/>
      <c r="M275" s="247"/>
      <c r="N275" s="248"/>
      <c r="O275" s="248"/>
      <c r="P275" s="248"/>
      <c r="Q275" s="248"/>
      <c r="R275" s="248"/>
      <c r="S275" s="248"/>
      <c r="T275" s="24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0" t="s">
        <v>153</v>
      </c>
      <c r="AU275" s="250" t="s">
        <v>83</v>
      </c>
      <c r="AV275" s="13" t="s">
        <v>83</v>
      </c>
      <c r="AW275" s="13" t="s">
        <v>30</v>
      </c>
      <c r="AX275" s="13" t="s">
        <v>73</v>
      </c>
      <c r="AY275" s="250" t="s">
        <v>143</v>
      </c>
    </row>
    <row r="276" s="2" customFormat="1" ht="24.15" customHeight="1">
      <c r="A276" s="38"/>
      <c r="B276" s="39"/>
      <c r="C276" s="226" t="s">
        <v>479</v>
      </c>
      <c r="D276" s="226" t="s">
        <v>146</v>
      </c>
      <c r="E276" s="227" t="s">
        <v>480</v>
      </c>
      <c r="F276" s="228" t="s">
        <v>481</v>
      </c>
      <c r="G276" s="229" t="s">
        <v>332</v>
      </c>
      <c r="H276" s="230">
        <v>1</v>
      </c>
      <c r="I276" s="231"/>
      <c r="J276" s="232">
        <f>ROUND(I276*H276,2)</f>
        <v>0</v>
      </c>
      <c r="K276" s="228" t="s">
        <v>1</v>
      </c>
      <c r="L276" s="44"/>
      <c r="M276" s="233" t="s">
        <v>1</v>
      </c>
      <c r="N276" s="234" t="s">
        <v>38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219</v>
      </c>
      <c r="AT276" s="237" t="s">
        <v>146</v>
      </c>
      <c r="AU276" s="237" t="s">
        <v>83</v>
      </c>
      <c r="AY276" s="17" t="s">
        <v>143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80</v>
      </c>
      <c r="BK276" s="238">
        <f>ROUND(I276*H276,2)</f>
        <v>0</v>
      </c>
      <c r="BL276" s="17" t="s">
        <v>219</v>
      </c>
      <c r="BM276" s="237" t="s">
        <v>482</v>
      </c>
    </row>
    <row r="277" s="13" customFormat="1">
      <c r="A277" s="13"/>
      <c r="B277" s="239"/>
      <c r="C277" s="240"/>
      <c r="D277" s="241" t="s">
        <v>153</v>
      </c>
      <c r="E277" s="242" t="s">
        <v>1</v>
      </c>
      <c r="F277" s="243" t="s">
        <v>437</v>
      </c>
      <c r="G277" s="240"/>
      <c r="H277" s="244">
        <v>1</v>
      </c>
      <c r="I277" s="245"/>
      <c r="J277" s="240"/>
      <c r="K277" s="240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153</v>
      </c>
      <c r="AU277" s="250" t="s">
        <v>83</v>
      </c>
      <c r="AV277" s="13" t="s">
        <v>83</v>
      </c>
      <c r="AW277" s="13" t="s">
        <v>30</v>
      </c>
      <c r="AX277" s="13" t="s">
        <v>80</v>
      </c>
      <c r="AY277" s="250" t="s">
        <v>143</v>
      </c>
    </row>
    <row r="278" s="2" customFormat="1" ht="24.15" customHeight="1">
      <c r="A278" s="38"/>
      <c r="B278" s="39"/>
      <c r="C278" s="226" t="s">
        <v>483</v>
      </c>
      <c r="D278" s="226" t="s">
        <v>146</v>
      </c>
      <c r="E278" s="227" t="s">
        <v>484</v>
      </c>
      <c r="F278" s="228" t="s">
        <v>485</v>
      </c>
      <c r="G278" s="229" t="s">
        <v>332</v>
      </c>
      <c r="H278" s="230">
        <v>1</v>
      </c>
      <c r="I278" s="231"/>
      <c r="J278" s="232">
        <f>ROUND(I278*H278,2)</f>
        <v>0</v>
      </c>
      <c r="K278" s="228" t="s">
        <v>1</v>
      </c>
      <c r="L278" s="44"/>
      <c r="M278" s="233" t="s">
        <v>1</v>
      </c>
      <c r="N278" s="234" t="s">
        <v>38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219</v>
      </c>
      <c r="AT278" s="237" t="s">
        <v>146</v>
      </c>
      <c r="AU278" s="237" t="s">
        <v>83</v>
      </c>
      <c r="AY278" s="17" t="s">
        <v>143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80</v>
      </c>
      <c r="BK278" s="238">
        <f>ROUND(I278*H278,2)</f>
        <v>0</v>
      </c>
      <c r="BL278" s="17" t="s">
        <v>219</v>
      </c>
      <c r="BM278" s="237" t="s">
        <v>486</v>
      </c>
    </row>
    <row r="279" s="13" customFormat="1">
      <c r="A279" s="13"/>
      <c r="B279" s="239"/>
      <c r="C279" s="240"/>
      <c r="D279" s="241" t="s">
        <v>153</v>
      </c>
      <c r="E279" s="242" t="s">
        <v>1</v>
      </c>
      <c r="F279" s="243" t="s">
        <v>437</v>
      </c>
      <c r="G279" s="240"/>
      <c r="H279" s="244">
        <v>1</v>
      </c>
      <c r="I279" s="245"/>
      <c r="J279" s="240"/>
      <c r="K279" s="240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153</v>
      </c>
      <c r="AU279" s="250" t="s">
        <v>83</v>
      </c>
      <c r="AV279" s="13" t="s">
        <v>83</v>
      </c>
      <c r="AW279" s="13" t="s">
        <v>30</v>
      </c>
      <c r="AX279" s="13" t="s">
        <v>80</v>
      </c>
      <c r="AY279" s="250" t="s">
        <v>143</v>
      </c>
    </row>
    <row r="280" s="12" customFormat="1" ht="22.8" customHeight="1">
      <c r="A280" s="12"/>
      <c r="B280" s="210"/>
      <c r="C280" s="211"/>
      <c r="D280" s="212" t="s">
        <v>72</v>
      </c>
      <c r="E280" s="224" t="s">
        <v>487</v>
      </c>
      <c r="F280" s="224" t="s">
        <v>488</v>
      </c>
      <c r="G280" s="211"/>
      <c r="H280" s="211"/>
      <c r="I280" s="214"/>
      <c r="J280" s="225">
        <f>BK280</f>
        <v>0</v>
      </c>
      <c r="K280" s="211"/>
      <c r="L280" s="216"/>
      <c r="M280" s="217"/>
      <c r="N280" s="218"/>
      <c r="O280" s="218"/>
      <c r="P280" s="219">
        <f>SUM(P281:P285)</f>
        <v>0</v>
      </c>
      <c r="Q280" s="218"/>
      <c r="R280" s="219">
        <f>SUM(R281:R285)</f>
        <v>0</v>
      </c>
      <c r="S280" s="218"/>
      <c r="T280" s="220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1" t="s">
        <v>83</v>
      </c>
      <c r="AT280" s="222" t="s">
        <v>72</v>
      </c>
      <c r="AU280" s="222" t="s">
        <v>80</v>
      </c>
      <c r="AY280" s="221" t="s">
        <v>143</v>
      </c>
      <c r="BK280" s="223">
        <f>SUM(BK281:BK285)</f>
        <v>0</v>
      </c>
    </row>
    <row r="281" s="2" customFormat="1" ht="14.4" customHeight="1">
      <c r="A281" s="38"/>
      <c r="B281" s="39"/>
      <c r="C281" s="226" t="s">
        <v>489</v>
      </c>
      <c r="D281" s="226" t="s">
        <v>146</v>
      </c>
      <c r="E281" s="227" t="s">
        <v>490</v>
      </c>
      <c r="F281" s="228" t="s">
        <v>491</v>
      </c>
      <c r="G281" s="229" t="s">
        <v>327</v>
      </c>
      <c r="H281" s="230">
        <v>1</v>
      </c>
      <c r="I281" s="231"/>
      <c r="J281" s="232">
        <f>ROUND(I281*H281,2)</f>
        <v>0</v>
      </c>
      <c r="K281" s="228" t="s">
        <v>1</v>
      </c>
      <c r="L281" s="44"/>
      <c r="M281" s="233" t="s">
        <v>1</v>
      </c>
      <c r="N281" s="234" t="s">
        <v>38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219</v>
      </c>
      <c r="AT281" s="237" t="s">
        <v>146</v>
      </c>
      <c r="AU281" s="237" t="s">
        <v>83</v>
      </c>
      <c r="AY281" s="17" t="s">
        <v>143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80</v>
      </c>
      <c r="BK281" s="238">
        <f>ROUND(I281*H281,2)</f>
        <v>0</v>
      </c>
      <c r="BL281" s="17" t="s">
        <v>219</v>
      </c>
      <c r="BM281" s="237" t="s">
        <v>492</v>
      </c>
    </row>
    <row r="282" s="2" customFormat="1" ht="37.8" customHeight="1">
      <c r="A282" s="38"/>
      <c r="B282" s="39"/>
      <c r="C282" s="226" t="s">
        <v>493</v>
      </c>
      <c r="D282" s="226" t="s">
        <v>146</v>
      </c>
      <c r="E282" s="227" t="s">
        <v>494</v>
      </c>
      <c r="F282" s="228" t="s">
        <v>495</v>
      </c>
      <c r="G282" s="229" t="s">
        <v>332</v>
      </c>
      <c r="H282" s="230">
        <v>6</v>
      </c>
      <c r="I282" s="231"/>
      <c r="J282" s="232">
        <f>ROUND(I282*H282,2)</f>
        <v>0</v>
      </c>
      <c r="K282" s="228" t="s">
        <v>1</v>
      </c>
      <c r="L282" s="44"/>
      <c r="M282" s="233" t="s">
        <v>1</v>
      </c>
      <c r="N282" s="234" t="s">
        <v>38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219</v>
      </c>
      <c r="AT282" s="237" t="s">
        <v>146</v>
      </c>
      <c r="AU282" s="237" t="s">
        <v>83</v>
      </c>
      <c r="AY282" s="17" t="s">
        <v>143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80</v>
      </c>
      <c r="BK282" s="238">
        <f>ROUND(I282*H282,2)</f>
        <v>0</v>
      </c>
      <c r="BL282" s="17" t="s">
        <v>219</v>
      </c>
      <c r="BM282" s="237" t="s">
        <v>496</v>
      </c>
    </row>
    <row r="283" s="13" customFormat="1">
      <c r="A283" s="13"/>
      <c r="B283" s="239"/>
      <c r="C283" s="240"/>
      <c r="D283" s="241" t="s">
        <v>153</v>
      </c>
      <c r="E283" s="242" t="s">
        <v>1</v>
      </c>
      <c r="F283" s="243" t="s">
        <v>497</v>
      </c>
      <c r="G283" s="240"/>
      <c r="H283" s="244">
        <v>6</v>
      </c>
      <c r="I283" s="245"/>
      <c r="J283" s="240"/>
      <c r="K283" s="240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153</v>
      </c>
      <c r="AU283" s="250" t="s">
        <v>83</v>
      </c>
      <c r="AV283" s="13" t="s">
        <v>83</v>
      </c>
      <c r="AW283" s="13" t="s">
        <v>30</v>
      </c>
      <c r="AX283" s="13" t="s">
        <v>80</v>
      </c>
      <c r="AY283" s="250" t="s">
        <v>143</v>
      </c>
    </row>
    <row r="284" s="2" customFormat="1" ht="14.4" customHeight="1">
      <c r="A284" s="38"/>
      <c r="B284" s="39"/>
      <c r="C284" s="226" t="s">
        <v>498</v>
      </c>
      <c r="D284" s="226" t="s">
        <v>146</v>
      </c>
      <c r="E284" s="227" t="s">
        <v>499</v>
      </c>
      <c r="F284" s="228" t="s">
        <v>500</v>
      </c>
      <c r="G284" s="229" t="s">
        <v>327</v>
      </c>
      <c r="H284" s="230">
        <v>1</v>
      </c>
      <c r="I284" s="231"/>
      <c r="J284" s="232">
        <f>ROUND(I284*H284,2)</f>
        <v>0</v>
      </c>
      <c r="K284" s="228" t="s">
        <v>1</v>
      </c>
      <c r="L284" s="44"/>
      <c r="M284" s="233" t="s">
        <v>1</v>
      </c>
      <c r="N284" s="234" t="s">
        <v>38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219</v>
      </c>
      <c r="AT284" s="237" t="s">
        <v>146</v>
      </c>
      <c r="AU284" s="237" t="s">
        <v>83</v>
      </c>
      <c r="AY284" s="17" t="s">
        <v>143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80</v>
      </c>
      <c r="BK284" s="238">
        <f>ROUND(I284*H284,2)</f>
        <v>0</v>
      </c>
      <c r="BL284" s="17" t="s">
        <v>219</v>
      </c>
      <c r="BM284" s="237" t="s">
        <v>501</v>
      </c>
    </row>
    <row r="285" s="2" customFormat="1" ht="14.4" customHeight="1">
      <c r="A285" s="38"/>
      <c r="B285" s="39"/>
      <c r="C285" s="226" t="s">
        <v>502</v>
      </c>
      <c r="D285" s="226" t="s">
        <v>146</v>
      </c>
      <c r="E285" s="227" t="s">
        <v>503</v>
      </c>
      <c r="F285" s="228" t="s">
        <v>504</v>
      </c>
      <c r="G285" s="229" t="s">
        <v>327</v>
      </c>
      <c r="H285" s="230">
        <v>1</v>
      </c>
      <c r="I285" s="231"/>
      <c r="J285" s="232">
        <f>ROUND(I285*H285,2)</f>
        <v>0</v>
      </c>
      <c r="K285" s="228" t="s">
        <v>1</v>
      </c>
      <c r="L285" s="44"/>
      <c r="M285" s="233" t="s">
        <v>1</v>
      </c>
      <c r="N285" s="234" t="s">
        <v>38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219</v>
      </c>
      <c r="AT285" s="237" t="s">
        <v>146</v>
      </c>
      <c r="AU285" s="237" t="s">
        <v>83</v>
      </c>
      <c r="AY285" s="17" t="s">
        <v>143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80</v>
      </c>
      <c r="BK285" s="238">
        <f>ROUND(I285*H285,2)</f>
        <v>0</v>
      </c>
      <c r="BL285" s="17" t="s">
        <v>219</v>
      </c>
      <c r="BM285" s="237" t="s">
        <v>505</v>
      </c>
    </row>
    <row r="286" s="12" customFormat="1" ht="22.8" customHeight="1">
      <c r="A286" s="12"/>
      <c r="B286" s="210"/>
      <c r="C286" s="211"/>
      <c r="D286" s="212" t="s">
        <v>72</v>
      </c>
      <c r="E286" s="224" t="s">
        <v>506</v>
      </c>
      <c r="F286" s="224" t="s">
        <v>507</v>
      </c>
      <c r="G286" s="211"/>
      <c r="H286" s="211"/>
      <c r="I286" s="214"/>
      <c r="J286" s="225">
        <f>BK286</f>
        <v>0</v>
      </c>
      <c r="K286" s="211"/>
      <c r="L286" s="216"/>
      <c r="M286" s="217"/>
      <c r="N286" s="218"/>
      <c r="O286" s="218"/>
      <c r="P286" s="219">
        <f>SUM(P287:P291)</f>
        <v>0</v>
      </c>
      <c r="Q286" s="218"/>
      <c r="R286" s="219">
        <f>SUM(R287:R291)</f>
        <v>1.2203927999999999</v>
      </c>
      <c r="S286" s="218"/>
      <c r="T286" s="220">
        <f>SUM(T287:T291)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1" t="s">
        <v>83</v>
      </c>
      <c r="AT286" s="222" t="s">
        <v>72</v>
      </c>
      <c r="AU286" s="222" t="s">
        <v>80</v>
      </c>
      <c r="AY286" s="221" t="s">
        <v>143</v>
      </c>
      <c r="BK286" s="223">
        <f>SUM(BK287:BK291)</f>
        <v>0</v>
      </c>
    </row>
    <row r="287" s="2" customFormat="1" ht="24.15" customHeight="1">
      <c r="A287" s="38"/>
      <c r="B287" s="39"/>
      <c r="C287" s="226" t="s">
        <v>508</v>
      </c>
      <c r="D287" s="226" t="s">
        <v>146</v>
      </c>
      <c r="E287" s="227" t="s">
        <v>509</v>
      </c>
      <c r="F287" s="228" t="s">
        <v>510</v>
      </c>
      <c r="G287" s="229" t="s">
        <v>322</v>
      </c>
      <c r="H287" s="265"/>
      <c r="I287" s="231"/>
      <c r="J287" s="232">
        <f>ROUND(I287*H287,2)</f>
        <v>0</v>
      </c>
      <c r="K287" s="228" t="s">
        <v>150</v>
      </c>
      <c r="L287" s="44"/>
      <c r="M287" s="233" t="s">
        <v>1</v>
      </c>
      <c r="N287" s="234" t="s">
        <v>38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219</v>
      </c>
      <c r="AT287" s="237" t="s">
        <v>146</v>
      </c>
      <c r="AU287" s="237" t="s">
        <v>83</v>
      </c>
      <c r="AY287" s="17" t="s">
        <v>143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80</v>
      </c>
      <c r="BK287" s="238">
        <f>ROUND(I287*H287,2)</f>
        <v>0</v>
      </c>
      <c r="BL287" s="17" t="s">
        <v>219</v>
      </c>
      <c r="BM287" s="237" t="s">
        <v>511</v>
      </c>
    </row>
    <row r="288" s="2" customFormat="1" ht="24.15" customHeight="1">
      <c r="A288" s="38"/>
      <c r="B288" s="39"/>
      <c r="C288" s="226" t="s">
        <v>512</v>
      </c>
      <c r="D288" s="226" t="s">
        <v>146</v>
      </c>
      <c r="E288" s="227" t="s">
        <v>513</v>
      </c>
      <c r="F288" s="228" t="s">
        <v>514</v>
      </c>
      <c r="G288" s="229" t="s">
        <v>322</v>
      </c>
      <c r="H288" s="265"/>
      <c r="I288" s="231"/>
      <c r="J288" s="232">
        <f>ROUND(I288*H288,2)</f>
        <v>0</v>
      </c>
      <c r="K288" s="228" t="s">
        <v>150</v>
      </c>
      <c r="L288" s="44"/>
      <c r="M288" s="233" t="s">
        <v>1</v>
      </c>
      <c r="N288" s="234" t="s">
        <v>38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219</v>
      </c>
      <c r="AT288" s="237" t="s">
        <v>146</v>
      </c>
      <c r="AU288" s="237" t="s">
        <v>83</v>
      </c>
      <c r="AY288" s="17" t="s">
        <v>143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80</v>
      </c>
      <c r="BK288" s="238">
        <f>ROUND(I288*H288,2)</f>
        <v>0</v>
      </c>
      <c r="BL288" s="17" t="s">
        <v>219</v>
      </c>
      <c r="BM288" s="237" t="s">
        <v>515</v>
      </c>
    </row>
    <row r="289" s="2" customFormat="1" ht="24.15" customHeight="1">
      <c r="A289" s="38"/>
      <c r="B289" s="39"/>
      <c r="C289" s="226" t="s">
        <v>516</v>
      </c>
      <c r="D289" s="226" t="s">
        <v>146</v>
      </c>
      <c r="E289" s="227" t="s">
        <v>517</v>
      </c>
      <c r="F289" s="228" t="s">
        <v>518</v>
      </c>
      <c r="G289" s="229" t="s">
        <v>149</v>
      </c>
      <c r="H289" s="230">
        <v>97.319999999999993</v>
      </c>
      <c r="I289" s="231"/>
      <c r="J289" s="232">
        <f>ROUND(I289*H289,2)</f>
        <v>0</v>
      </c>
      <c r="K289" s="228" t="s">
        <v>1</v>
      </c>
      <c r="L289" s="44"/>
      <c r="M289" s="233" t="s">
        <v>1</v>
      </c>
      <c r="N289" s="234" t="s">
        <v>38</v>
      </c>
      <c r="O289" s="91"/>
      <c r="P289" s="235">
        <f>O289*H289</f>
        <v>0</v>
      </c>
      <c r="Q289" s="235">
        <v>0.012540000000000001</v>
      </c>
      <c r="R289" s="235">
        <f>Q289*H289</f>
        <v>1.2203927999999999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219</v>
      </c>
      <c r="AT289" s="237" t="s">
        <v>146</v>
      </c>
      <c r="AU289" s="237" t="s">
        <v>83</v>
      </c>
      <c r="AY289" s="17" t="s">
        <v>143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80</v>
      </c>
      <c r="BK289" s="238">
        <f>ROUND(I289*H289,2)</f>
        <v>0</v>
      </c>
      <c r="BL289" s="17" t="s">
        <v>219</v>
      </c>
      <c r="BM289" s="237" t="s">
        <v>519</v>
      </c>
    </row>
    <row r="290" s="2" customFormat="1">
      <c r="A290" s="38"/>
      <c r="B290" s="39"/>
      <c r="C290" s="40"/>
      <c r="D290" s="241" t="s">
        <v>261</v>
      </c>
      <c r="E290" s="40"/>
      <c r="F290" s="261" t="s">
        <v>520</v>
      </c>
      <c r="G290" s="40"/>
      <c r="H290" s="40"/>
      <c r="I290" s="262"/>
      <c r="J290" s="40"/>
      <c r="K290" s="40"/>
      <c r="L290" s="44"/>
      <c r="M290" s="263"/>
      <c r="N290" s="264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261</v>
      </c>
      <c r="AU290" s="17" t="s">
        <v>83</v>
      </c>
    </row>
    <row r="291" s="13" customFormat="1">
      <c r="A291" s="13"/>
      <c r="B291" s="239"/>
      <c r="C291" s="240"/>
      <c r="D291" s="241" t="s">
        <v>153</v>
      </c>
      <c r="E291" s="242" t="s">
        <v>1</v>
      </c>
      <c r="F291" s="243" t="s">
        <v>233</v>
      </c>
      <c r="G291" s="240"/>
      <c r="H291" s="244">
        <v>97.319999999999993</v>
      </c>
      <c r="I291" s="245"/>
      <c r="J291" s="240"/>
      <c r="K291" s="240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153</v>
      </c>
      <c r="AU291" s="250" t="s">
        <v>83</v>
      </c>
      <c r="AV291" s="13" t="s">
        <v>83</v>
      </c>
      <c r="AW291" s="13" t="s">
        <v>30</v>
      </c>
      <c r="AX291" s="13" t="s">
        <v>80</v>
      </c>
      <c r="AY291" s="250" t="s">
        <v>143</v>
      </c>
    </row>
    <row r="292" s="12" customFormat="1" ht="22.8" customHeight="1">
      <c r="A292" s="12"/>
      <c r="B292" s="210"/>
      <c r="C292" s="211"/>
      <c r="D292" s="212" t="s">
        <v>72</v>
      </c>
      <c r="E292" s="224" t="s">
        <v>521</v>
      </c>
      <c r="F292" s="224" t="s">
        <v>522</v>
      </c>
      <c r="G292" s="211"/>
      <c r="H292" s="211"/>
      <c r="I292" s="214"/>
      <c r="J292" s="225">
        <f>BK292</f>
        <v>0</v>
      </c>
      <c r="K292" s="211"/>
      <c r="L292" s="216"/>
      <c r="M292" s="217"/>
      <c r="N292" s="218"/>
      <c r="O292" s="218"/>
      <c r="P292" s="219">
        <f>SUM(P293:P301)</f>
        <v>0</v>
      </c>
      <c r="Q292" s="218"/>
      <c r="R292" s="219">
        <f>SUM(R293:R301)</f>
        <v>0</v>
      </c>
      <c r="S292" s="218"/>
      <c r="T292" s="220">
        <f>SUM(T293:T301)</f>
        <v>0.024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1" t="s">
        <v>83</v>
      </c>
      <c r="AT292" s="222" t="s">
        <v>72</v>
      </c>
      <c r="AU292" s="222" t="s">
        <v>80</v>
      </c>
      <c r="AY292" s="221" t="s">
        <v>143</v>
      </c>
      <c r="BK292" s="223">
        <f>SUM(BK293:BK301)</f>
        <v>0</v>
      </c>
    </row>
    <row r="293" s="2" customFormat="1" ht="24.15" customHeight="1">
      <c r="A293" s="38"/>
      <c r="B293" s="39"/>
      <c r="C293" s="226" t="s">
        <v>523</v>
      </c>
      <c r="D293" s="226" t="s">
        <v>146</v>
      </c>
      <c r="E293" s="227" t="s">
        <v>524</v>
      </c>
      <c r="F293" s="228" t="s">
        <v>525</v>
      </c>
      <c r="G293" s="229" t="s">
        <v>332</v>
      </c>
      <c r="H293" s="230">
        <v>1</v>
      </c>
      <c r="I293" s="231"/>
      <c r="J293" s="232">
        <f>ROUND(I293*H293,2)</f>
        <v>0</v>
      </c>
      <c r="K293" s="228" t="s">
        <v>150</v>
      </c>
      <c r="L293" s="44"/>
      <c r="M293" s="233" t="s">
        <v>1</v>
      </c>
      <c r="N293" s="234" t="s">
        <v>38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0.024</v>
      </c>
      <c r="T293" s="236">
        <f>S293*H293</f>
        <v>0.024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219</v>
      </c>
      <c r="AT293" s="237" t="s">
        <v>146</v>
      </c>
      <c r="AU293" s="237" t="s">
        <v>83</v>
      </c>
      <c r="AY293" s="17" t="s">
        <v>143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80</v>
      </c>
      <c r="BK293" s="238">
        <f>ROUND(I293*H293,2)</f>
        <v>0</v>
      </c>
      <c r="BL293" s="17" t="s">
        <v>219</v>
      </c>
      <c r="BM293" s="237" t="s">
        <v>526</v>
      </c>
    </row>
    <row r="294" s="13" customFormat="1">
      <c r="A294" s="13"/>
      <c r="B294" s="239"/>
      <c r="C294" s="240"/>
      <c r="D294" s="241" t="s">
        <v>153</v>
      </c>
      <c r="E294" s="242" t="s">
        <v>1</v>
      </c>
      <c r="F294" s="243" t="s">
        <v>527</v>
      </c>
      <c r="G294" s="240"/>
      <c r="H294" s="244">
        <v>1</v>
      </c>
      <c r="I294" s="245"/>
      <c r="J294" s="240"/>
      <c r="K294" s="240"/>
      <c r="L294" s="246"/>
      <c r="M294" s="247"/>
      <c r="N294" s="248"/>
      <c r="O294" s="248"/>
      <c r="P294" s="248"/>
      <c r="Q294" s="248"/>
      <c r="R294" s="248"/>
      <c r="S294" s="248"/>
      <c r="T294" s="24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0" t="s">
        <v>153</v>
      </c>
      <c r="AU294" s="250" t="s">
        <v>83</v>
      </c>
      <c r="AV294" s="13" t="s">
        <v>83</v>
      </c>
      <c r="AW294" s="13" t="s">
        <v>30</v>
      </c>
      <c r="AX294" s="13" t="s">
        <v>80</v>
      </c>
      <c r="AY294" s="250" t="s">
        <v>143</v>
      </c>
    </row>
    <row r="295" s="2" customFormat="1" ht="24.15" customHeight="1">
      <c r="A295" s="38"/>
      <c r="B295" s="39"/>
      <c r="C295" s="226" t="s">
        <v>528</v>
      </c>
      <c r="D295" s="226" t="s">
        <v>146</v>
      </c>
      <c r="E295" s="227" t="s">
        <v>529</v>
      </c>
      <c r="F295" s="228" t="s">
        <v>530</v>
      </c>
      <c r="G295" s="229" t="s">
        <v>322</v>
      </c>
      <c r="H295" s="265"/>
      <c r="I295" s="231"/>
      <c r="J295" s="232">
        <f>ROUND(I295*H295,2)</f>
        <v>0</v>
      </c>
      <c r="K295" s="228" t="s">
        <v>150</v>
      </c>
      <c r="L295" s="44"/>
      <c r="M295" s="233" t="s">
        <v>1</v>
      </c>
      <c r="N295" s="234" t="s">
        <v>38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219</v>
      </c>
      <c r="AT295" s="237" t="s">
        <v>146</v>
      </c>
      <c r="AU295" s="237" t="s">
        <v>83</v>
      </c>
      <c r="AY295" s="17" t="s">
        <v>143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80</v>
      </c>
      <c r="BK295" s="238">
        <f>ROUND(I295*H295,2)</f>
        <v>0</v>
      </c>
      <c r="BL295" s="17" t="s">
        <v>219</v>
      </c>
      <c r="BM295" s="237" t="s">
        <v>531</v>
      </c>
    </row>
    <row r="296" s="2" customFormat="1" ht="24.15" customHeight="1">
      <c r="A296" s="38"/>
      <c r="B296" s="39"/>
      <c r="C296" s="226" t="s">
        <v>532</v>
      </c>
      <c r="D296" s="226" t="s">
        <v>146</v>
      </c>
      <c r="E296" s="227" t="s">
        <v>533</v>
      </c>
      <c r="F296" s="228" t="s">
        <v>534</v>
      </c>
      <c r="G296" s="229" t="s">
        <v>322</v>
      </c>
      <c r="H296" s="265"/>
      <c r="I296" s="231"/>
      <c r="J296" s="232">
        <f>ROUND(I296*H296,2)</f>
        <v>0</v>
      </c>
      <c r="K296" s="228" t="s">
        <v>150</v>
      </c>
      <c r="L296" s="44"/>
      <c r="M296" s="233" t="s">
        <v>1</v>
      </c>
      <c r="N296" s="234" t="s">
        <v>38</v>
      </c>
      <c r="O296" s="91"/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219</v>
      </c>
      <c r="AT296" s="237" t="s">
        <v>146</v>
      </c>
      <c r="AU296" s="237" t="s">
        <v>83</v>
      </c>
      <c r="AY296" s="17" t="s">
        <v>143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80</v>
      </c>
      <c r="BK296" s="238">
        <f>ROUND(I296*H296,2)</f>
        <v>0</v>
      </c>
      <c r="BL296" s="17" t="s">
        <v>219</v>
      </c>
      <c r="BM296" s="237" t="s">
        <v>535</v>
      </c>
    </row>
    <row r="297" s="2" customFormat="1" ht="24.15" customHeight="1">
      <c r="A297" s="38"/>
      <c r="B297" s="39"/>
      <c r="C297" s="226" t="s">
        <v>536</v>
      </c>
      <c r="D297" s="226" t="s">
        <v>146</v>
      </c>
      <c r="E297" s="227" t="s">
        <v>537</v>
      </c>
      <c r="F297" s="228" t="s">
        <v>538</v>
      </c>
      <c r="G297" s="229" t="s">
        <v>332</v>
      </c>
      <c r="H297" s="230">
        <v>1</v>
      </c>
      <c r="I297" s="231"/>
      <c r="J297" s="232">
        <f>ROUND(I297*H297,2)</f>
        <v>0</v>
      </c>
      <c r="K297" s="228" t="s">
        <v>1</v>
      </c>
      <c r="L297" s="44"/>
      <c r="M297" s="233" t="s">
        <v>1</v>
      </c>
      <c r="N297" s="234" t="s">
        <v>38</v>
      </c>
      <c r="O297" s="91"/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219</v>
      </c>
      <c r="AT297" s="237" t="s">
        <v>146</v>
      </c>
      <c r="AU297" s="237" t="s">
        <v>83</v>
      </c>
      <c r="AY297" s="17" t="s">
        <v>143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80</v>
      </c>
      <c r="BK297" s="238">
        <f>ROUND(I297*H297,2)</f>
        <v>0</v>
      </c>
      <c r="BL297" s="17" t="s">
        <v>219</v>
      </c>
      <c r="BM297" s="237" t="s">
        <v>539</v>
      </c>
    </row>
    <row r="298" s="13" customFormat="1">
      <c r="A298" s="13"/>
      <c r="B298" s="239"/>
      <c r="C298" s="240"/>
      <c r="D298" s="241" t="s">
        <v>153</v>
      </c>
      <c r="E298" s="242" t="s">
        <v>1</v>
      </c>
      <c r="F298" s="243" t="s">
        <v>540</v>
      </c>
      <c r="G298" s="240"/>
      <c r="H298" s="244">
        <v>1</v>
      </c>
      <c r="I298" s="245"/>
      <c r="J298" s="240"/>
      <c r="K298" s="240"/>
      <c r="L298" s="246"/>
      <c r="M298" s="247"/>
      <c r="N298" s="248"/>
      <c r="O298" s="248"/>
      <c r="P298" s="248"/>
      <c r="Q298" s="248"/>
      <c r="R298" s="248"/>
      <c r="S298" s="248"/>
      <c r="T298" s="24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0" t="s">
        <v>153</v>
      </c>
      <c r="AU298" s="250" t="s">
        <v>83</v>
      </c>
      <c r="AV298" s="13" t="s">
        <v>83</v>
      </c>
      <c r="AW298" s="13" t="s">
        <v>30</v>
      </c>
      <c r="AX298" s="13" t="s">
        <v>80</v>
      </c>
      <c r="AY298" s="250" t="s">
        <v>143</v>
      </c>
    </row>
    <row r="299" s="2" customFormat="1" ht="14.4" customHeight="1">
      <c r="A299" s="38"/>
      <c r="B299" s="39"/>
      <c r="C299" s="226" t="s">
        <v>541</v>
      </c>
      <c r="D299" s="226" t="s">
        <v>146</v>
      </c>
      <c r="E299" s="227" t="s">
        <v>542</v>
      </c>
      <c r="F299" s="228" t="s">
        <v>543</v>
      </c>
      <c r="G299" s="229" t="s">
        <v>149</v>
      </c>
      <c r="H299" s="230">
        <v>15.960000000000001</v>
      </c>
      <c r="I299" s="231"/>
      <c r="J299" s="232">
        <f>ROUND(I299*H299,2)</f>
        <v>0</v>
      </c>
      <c r="K299" s="228" t="s">
        <v>1</v>
      </c>
      <c r="L299" s="44"/>
      <c r="M299" s="233" t="s">
        <v>1</v>
      </c>
      <c r="N299" s="234" t="s">
        <v>38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219</v>
      </c>
      <c r="AT299" s="237" t="s">
        <v>146</v>
      </c>
      <c r="AU299" s="237" t="s">
        <v>83</v>
      </c>
      <c r="AY299" s="17" t="s">
        <v>143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80</v>
      </c>
      <c r="BK299" s="238">
        <f>ROUND(I299*H299,2)</f>
        <v>0</v>
      </c>
      <c r="BL299" s="17" t="s">
        <v>219</v>
      </c>
      <c r="BM299" s="237" t="s">
        <v>544</v>
      </c>
    </row>
    <row r="300" s="2" customFormat="1">
      <c r="A300" s="38"/>
      <c r="B300" s="39"/>
      <c r="C300" s="40"/>
      <c r="D300" s="241" t="s">
        <v>261</v>
      </c>
      <c r="E300" s="40"/>
      <c r="F300" s="261" t="s">
        <v>545</v>
      </c>
      <c r="G300" s="40"/>
      <c r="H300" s="40"/>
      <c r="I300" s="262"/>
      <c r="J300" s="40"/>
      <c r="K300" s="40"/>
      <c r="L300" s="44"/>
      <c r="M300" s="263"/>
      <c r="N300" s="264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261</v>
      </c>
      <c r="AU300" s="17" t="s">
        <v>83</v>
      </c>
    </row>
    <row r="301" s="13" customFormat="1">
      <c r="A301" s="13"/>
      <c r="B301" s="239"/>
      <c r="C301" s="240"/>
      <c r="D301" s="241" t="s">
        <v>153</v>
      </c>
      <c r="E301" s="242" t="s">
        <v>1</v>
      </c>
      <c r="F301" s="243" t="s">
        <v>546</v>
      </c>
      <c r="G301" s="240"/>
      <c r="H301" s="244">
        <v>15.960000000000001</v>
      </c>
      <c r="I301" s="245"/>
      <c r="J301" s="240"/>
      <c r="K301" s="240"/>
      <c r="L301" s="246"/>
      <c r="M301" s="247"/>
      <c r="N301" s="248"/>
      <c r="O301" s="248"/>
      <c r="P301" s="248"/>
      <c r="Q301" s="248"/>
      <c r="R301" s="248"/>
      <c r="S301" s="248"/>
      <c r="T301" s="24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0" t="s">
        <v>153</v>
      </c>
      <c r="AU301" s="250" t="s">
        <v>83</v>
      </c>
      <c r="AV301" s="13" t="s">
        <v>83</v>
      </c>
      <c r="AW301" s="13" t="s">
        <v>30</v>
      </c>
      <c r="AX301" s="13" t="s">
        <v>80</v>
      </c>
      <c r="AY301" s="250" t="s">
        <v>143</v>
      </c>
    </row>
    <row r="302" s="12" customFormat="1" ht="22.8" customHeight="1">
      <c r="A302" s="12"/>
      <c r="B302" s="210"/>
      <c r="C302" s="211"/>
      <c r="D302" s="212" t="s">
        <v>72</v>
      </c>
      <c r="E302" s="224" t="s">
        <v>547</v>
      </c>
      <c r="F302" s="224" t="s">
        <v>548</v>
      </c>
      <c r="G302" s="211"/>
      <c r="H302" s="211"/>
      <c r="I302" s="214"/>
      <c r="J302" s="225">
        <f>BK302</f>
        <v>0</v>
      </c>
      <c r="K302" s="211"/>
      <c r="L302" s="216"/>
      <c r="M302" s="217"/>
      <c r="N302" s="218"/>
      <c r="O302" s="218"/>
      <c r="P302" s="219">
        <f>SUM(P303:P306)</f>
        <v>0</v>
      </c>
      <c r="Q302" s="218"/>
      <c r="R302" s="219">
        <f>SUM(R303:R306)</f>
        <v>0.058391999999999993</v>
      </c>
      <c r="S302" s="218"/>
      <c r="T302" s="220">
        <f>SUM(T303:T306)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1" t="s">
        <v>83</v>
      </c>
      <c r="AT302" s="222" t="s">
        <v>72</v>
      </c>
      <c r="AU302" s="222" t="s">
        <v>80</v>
      </c>
      <c r="AY302" s="221" t="s">
        <v>143</v>
      </c>
      <c r="BK302" s="223">
        <f>SUM(BK303:BK306)</f>
        <v>0</v>
      </c>
    </row>
    <row r="303" s="2" customFormat="1" ht="14.4" customHeight="1">
      <c r="A303" s="38"/>
      <c r="B303" s="39"/>
      <c r="C303" s="226" t="s">
        <v>549</v>
      </c>
      <c r="D303" s="226" t="s">
        <v>146</v>
      </c>
      <c r="E303" s="227" t="s">
        <v>550</v>
      </c>
      <c r="F303" s="228" t="s">
        <v>551</v>
      </c>
      <c r="G303" s="229" t="s">
        <v>149</v>
      </c>
      <c r="H303" s="230">
        <v>194.63999999999999</v>
      </c>
      <c r="I303" s="231"/>
      <c r="J303" s="232">
        <f>ROUND(I303*H303,2)</f>
        <v>0</v>
      </c>
      <c r="K303" s="228" t="s">
        <v>187</v>
      </c>
      <c r="L303" s="44"/>
      <c r="M303" s="233" t="s">
        <v>1</v>
      </c>
      <c r="N303" s="234" t="s">
        <v>38</v>
      </c>
      <c r="O303" s="91"/>
      <c r="P303" s="235">
        <f>O303*H303</f>
        <v>0</v>
      </c>
      <c r="Q303" s="235">
        <v>0.00029999999999999997</v>
      </c>
      <c r="R303" s="235">
        <f>Q303*H303</f>
        <v>0.058391999999999993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219</v>
      </c>
      <c r="AT303" s="237" t="s">
        <v>146</v>
      </c>
      <c r="AU303" s="237" t="s">
        <v>83</v>
      </c>
      <c r="AY303" s="17" t="s">
        <v>143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80</v>
      </c>
      <c r="BK303" s="238">
        <f>ROUND(I303*H303,2)</f>
        <v>0</v>
      </c>
      <c r="BL303" s="17" t="s">
        <v>219</v>
      </c>
      <c r="BM303" s="237" t="s">
        <v>552</v>
      </c>
    </row>
    <row r="304" s="13" customFormat="1">
      <c r="A304" s="13"/>
      <c r="B304" s="239"/>
      <c r="C304" s="240"/>
      <c r="D304" s="241" t="s">
        <v>153</v>
      </c>
      <c r="E304" s="242" t="s">
        <v>1</v>
      </c>
      <c r="F304" s="243" t="s">
        <v>553</v>
      </c>
      <c r="G304" s="240"/>
      <c r="H304" s="244">
        <v>194.63999999999999</v>
      </c>
      <c r="I304" s="245"/>
      <c r="J304" s="240"/>
      <c r="K304" s="240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153</v>
      </c>
      <c r="AU304" s="250" t="s">
        <v>83</v>
      </c>
      <c r="AV304" s="13" t="s">
        <v>83</v>
      </c>
      <c r="AW304" s="13" t="s">
        <v>30</v>
      </c>
      <c r="AX304" s="13" t="s">
        <v>80</v>
      </c>
      <c r="AY304" s="250" t="s">
        <v>143</v>
      </c>
    </row>
    <row r="305" s="2" customFormat="1" ht="24.15" customHeight="1">
      <c r="A305" s="38"/>
      <c r="B305" s="39"/>
      <c r="C305" s="226" t="s">
        <v>554</v>
      </c>
      <c r="D305" s="226" t="s">
        <v>146</v>
      </c>
      <c r="E305" s="227" t="s">
        <v>555</v>
      </c>
      <c r="F305" s="228" t="s">
        <v>556</v>
      </c>
      <c r="G305" s="229" t="s">
        <v>322</v>
      </c>
      <c r="H305" s="265"/>
      <c r="I305" s="231"/>
      <c r="J305" s="232">
        <f>ROUND(I305*H305,2)</f>
        <v>0</v>
      </c>
      <c r="K305" s="228" t="s">
        <v>150</v>
      </c>
      <c r="L305" s="44"/>
      <c r="M305" s="233" t="s">
        <v>1</v>
      </c>
      <c r="N305" s="234" t="s">
        <v>38</v>
      </c>
      <c r="O305" s="91"/>
      <c r="P305" s="235">
        <f>O305*H305</f>
        <v>0</v>
      </c>
      <c r="Q305" s="235">
        <v>0</v>
      </c>
      <c r="R305" s="235">
        <f>Q305*H305</f>
        <v>0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219</v>
      </c>
      <c r="AT305" s="237" t="s">
        <v>146</v>
      </c>
      <c r="AU305" s="237" t="s">
        <v>83</v>
      </c>
      <c r="AY305" s="17" t="s">
        <v>143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80</v>
      </c>
      <c r="BK305" s="238">
        <f>ROUND(I305*H305,2)</f>
        <v>0</v>
      </c>
      <c r="BL305" s="17" t="s">
        <v>219</v>
      </c>
      <c r="BM305" s="237" t="s">
        <v>557</v>
      </c>
    </row>
    <row r="306" s="2" customFormat="1" ht="24.15" customHeight="1">
      <c r="A306" s="38"/>
      <c r="B306" s="39"/>
      <c r="C306" s="226" t="s">
        <v>558</v>
      </c>
      <c r="D306" s="226" t="s">
        <v>146</v>
      </c>
      <c r="E306" s="227" t="s">
        <v>559</v>
      </c>
      <c r="F306" s="228" t="s">
        <v>560</v>
      </c>
      <c r="G306" s="229" t="s">
        <v>322</v>
      </c>
      <c r="H306" s="265"/>
      <c r="I306" s="231"/>
      <c r="J306" s="232">
        <f>ROUND(I306*H306,2)</f>
        <v>0</v>
      </c>
      <c r="K306" s="228" t="s">
        <v>150</v>
      </c>
      <c r="L306" s="44"/>
      <c r="M306" s="233" t="s">
        <v>1</v>
      </c>
      <c r="N306" s="234" t="s">
        <v>38</v>
      </c>
      <c r="O306" s="91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219</v>
      </c>
      <c r="AT306" s="237" t="s">
        <v>146</v>
      </c>
      <c r="AU306" s="237" t="s">
        <v>83</v>
      </c>
      <c r="AY306" s="17" t="s">
        <v>143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80</v>
      </c>
      <c r="BK306" s="238">
        <f>ROUND(I306*H306,2)</f>
        <v>0</v>
      </c>
      <c r="BL306" s="17" t="s">
        <v>219</v>
      </c>
      <c r="BM306" s="237" t="s">
        <v>561</v>
      </c>
    </row>
    <row r="307" s="12" customFormat="1" ht="22.8" customHeight="1">
      <c r="A307" s="12"/>
      <c r="B307" s="210"/>
      <c r="C307" s="211"/>
      <c r="D307" s="212" t="s">
        <v>72</v>
      </c>
      <c r="E307" s="224" t="s">
        <v>562</v>
      </c>
      <c r="F307" s="224" t="s">
        <v>563</v>
      </c>
      <c r="G307" s="211"/>
      <c r="H307" s="211"/>
      <c r="I307" s="214"/>
      <c r="J307" s="225">
        <f>BK307</f>
        <v>0</v>
      </c>
      <c r="K307" s="211"/>
      <c r="L307" s="216"/>
      <c r="M307" s="217"/>
      <c r="N307" s="218"/>
      <c r="O307" s="218"/>
      <c r="P307" s="219">
        <f>SUM(P308:P313)</f>
        <v>0</v>
      </c>
      <c r="Q307" s="218"/>
      <c r="R307" s="219">
        <f>SUM(R308:R313)</f>
        <v>0</v>
      </c>
      <c r="S307" s="218"/>
      <c r="T307" s="220">
        <f>SUM(T308:T313)</f>
        <v>0.58391999999999999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83</v>
      </c>
      <c r="AT307" s="222" t="s">
        <v>72</v>
      </c>
      <c r="AU307" s="222" t="s">
        <v>80</v>
      </c>
      <c r="AY307" s="221" t="s">
        <v>143</v>
      </c>
      <c r="BK307" s="223">
        <f>SUM(BK308:BK313)</f>
        <v>0</v>
      </c>
    </row>
    <row r="308" s="2" customFormat="1" ht="14.4" customHeight="1">
      <c r="A308" s="38"/>
      <c r="B308" s="39"/>
      <c r="C308" s="226" t="s">
        <v>564</v>
      </c>
      <c r="D308" s="226" t="s">
        <v>146</v>
      </c>
      <c r="E308" s="227" t="s">
        <v>565</v>
      </c>
      <c r="F308" s="228" t="s">
        <v>566</v>
      </c>
      <c r="G308" s="229" t="s">
        <v>149</v>
      </c>
      <c r="H308" s="230">
        <v>194.63999999999999</v>
      </c>
      <c r="I308" s="231"/>
      <c r="J308" s="232">
        <f>ROUND(I308*H308,2)</f>
        <v>0</v>
      </c>
      <c r="K308" s="228" t="s">
        <v>187</v>
      </c>
      <c r="L308" s="44"/>
      <c r="M308" s="233" t="s">
        <v>1</v>
      </c>
      <c r="N308" s="234" t="s">
        <v>38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0.0030000000000000001</v>
      </c>
      <c r="T308" s="236">
        <f>S308*H308</f>
        <v>0.58391999999999999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219</v>
      </c>
      <c r="AT308" s="237" t="s">
        <v>146</v>
      </c>
      <c r="AU308" s="237" t="s">
        <v>83</v>
      </c>
      <c r="AY308" s="17" t="s">
        <v>143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80</v>
      </c>
      <c r="BK308" s="238">
        <f>ROUND(I308*H308,2)</f>
        <v>0</v>
      </c>
      <c r="BL308" s="17" t="s">
        <v>219</v>
      </c>
      <c r="BM308" s="237" t="s">
        <v>567</v>
      </c>
    </row>
    <row r="309" s="13" customFormat="1">
      <c r="A309" s="13"/>
      <c r="B309" s="239"/>
      <c r="C309" s="240"/>
      <c r="D309" s="241" t="s">
        <v>153</v>
      </c>
      <c r="E309" s="242" t="s">
        <v>1</v>
      </c>
      <c r="F309" s="243" t="s">
        <v>568</v>
      </c>
      <c r="G309" s="240"/>
      <c r="H309" s="244">
        <v>194.63999999999999</v>
      </c>
      <c r="I309" s="245"/>
      <c r="J309" s="240"/>
      <c r="K309" s="240"/>
      <c r="L309" s="246"/>
      <c r="M309" s="247"/>
      <c r="N309" s="248"/>
      <c r="O309" s="248"/>
      <c r="P309" s="248"/>
      <c r="Q309" s="248"/>
      <c r="R309" s="248"/>
      <c r="S309" s="248"/>
      <c r="T309" s="24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0" t="s">
        <v>153</v>
      </c>
      <c r="AU309" s="250" t="s">
        <v>83</v>
      </c>
      <c r="AV309" s="13" t="s">
        <v>83</v>
      </c>
      <c r="AW309" s="13" t="s">
        <v>30</v>
      </c>
      <c r="AX309" s="13" t="s">
        <v>80</v>
      </c>
      <c r="AY309" s="250" t="s">
        <v>143</v>
      </c>
    </row>
    <row r="310" s="2" customFormat="1" ht="24.15" customHeight="1">
      <c r="A310" s="38"/>
      <c r="B310" s="39"/>
      <c r="C310" s="226" t="s">
        <v>569</v>
      </c>
      <c r="D310" s="226" t="s">
        <v>146</v>
      </c>
      <c r="E310" s="227" t="s">
        <v>570</v>
      </c>
      <c r="F310" s="228" t="s">
        <v>571</v>
      </c>
      <c r="G310" s="229" t="s">
        <v>322</v>
      </c>
      <c r="H310" s="265"/>
      <c r="I310" s="231"/>
      <c r="J310" s="232">
        <f>ROUND(I310*H310,2)</f>
        <v>0</v>
      </c>
      <c r="K310" s="228" t="s">
        <v>150</v>
      </c>
      <c r="L310" s="44"/>
      <c r="M310" s="233" t="s">
        <v>1</v>
      </c>
      <c r="N310" s="234" t="s">
        <v>38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219</v>
      </c>
      <c r="AT310" s="237" t="s">
        <v>146</v>
      </c>
      <c r="AU310" s="237" t="s">
        <v>83</v>
      </c>
      <c r="AY310" s="17" t="s">
        <v>143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80</v>
      </c>
      <c r="BK310" s="238">
        <f>ROUND(I310*H310,2)</f>
        <v>0</v>
      </c>
      <c r="BL310" s="17" t="s">
        <v>219</v>
      </c>
      <c r="BM310" s="237" t="s">
        <v>572</v>
      </c>
    </row>
    <row r="311" s="2" customFormat="1" ht="24.15" customHeight="1">
      <c r="A311" s="38"/>
      <c r="B311" s="39"/>
      <c r="C311" s="226" t="s">
        <v>573</v>
      </c>
      <c r="D311" s="226" t="s">
        <v>146</v>
      </c>
      <c r="E311" s="227" t="s">
        <v>574</v>
      </c>
      <c r="F311" s="228" t="s">
        <v>575</v>
      </c>
      <c r="G311" s="229" t="s">
        <v>322</v>
      </c>
      <c r="H311" s="265"/>
      <c r="I311" s="231"/>
      <c r="J311" s="232">
        <f>ROUND(I311*H311,2)</f>
        <v>0</v>
      </c>
      <c r="K311" s="228" t="s">
        <v>150</v>
      </c>
      <c r="L311" s="44"/>
      <c r="M311" s="233" t="s">
        <v>1</v>
      </c>
      <c r="N311" s="234" t="s">
        <v>38</v>
      </c>
      <c r="O311" s="91"/>
      <c r="P311" s="235">
        <f>O311*H311</f>
        <v>0</v>
      </c>
      <c r="Q311" s="235">
        <v>0</v>
      </c>
      <c r="R311" s="235">
        <f>Q311*H311</f>
        <v>0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219</v>
      </c>
      <c r="AT311" s="237" t="s">
        <v>146</v>
      </c>
      <c r="AU311" s="237" t="s">
        <v>83</v>
      </c>
      <c r="AY311" s="17" t="s">
        <v>143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80</v>
      </c>
      <c r="BK311" s="238">
        <f>ROUND(I311*H311,2)</f>
        <v>0</v>
      </c>
      <c r="BL311" s="17" t="s">
        <v>219</v>
      </c>
      <c r="BM311" s="237" t="s">
        <v>576</v>
      </c>
    </row>
    <row r="312" s="2" customFormat="1" ht="37.8" customHeight="1">
      <c r="A312" s="38"/>
      <c r="B312" s="39"/>
      <c r="C312" s="226" t="s">
        <v>577</v>
      </c>
      <c r="D312" s="226" t="s">
        <v>146</v>
      </c>
      <c r="E312" s="227" t="s">
        <v>578</v>
      </c>
      <c r="F312" s="228" t="s">
        <v>579</v>
      </c>
      <c r="G312" s="229" t="s">
        <v>149</v>
      </c>
      <c r="H312" s="230">
        <v>97.319999999999993</v>
      </c>
      <c r="I312" s="231"/>
      <c r="J312" s="232">
        <f>ROUND(I312*H312,2)</f>
        <v>0</v>
      </c>
      <c r="K312" s="228" t="s">
        <v>1</v>
      </c>
      <c r="L312" s="44"/>
      <c r="M312" s="233" t="s">
        <v>1</v>
      </c>
      <c r="N312" s="234" t="s">
        <v>38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219</v>
      </c>
      <c r="AT312" s="237" t="s">
        <v>146</v>
      </c>
      <c r="AU312" s="237" t="s">
        <v>83</v>
      </c>
      <c r="AY312" s="17" t="s">
        <v>143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80</v>
      </c>
      <c r="BK312" s="238">
        <f>ROUND(I312*H312,2)</f>
        <v>0</v>
      </c>
      <c r="BL312" s="17" t="s">
        <v>219</v>
      </c>
      <c r="BM312" s="237" t="s">
        <v>580</v>
      </c>
    </row>
    <row r="313" s="13" customFormat="1">
      <c r="A313" s="13"/>
      <c r="B313" s="239"/>
      <c r="C313" s="240"/>
      <c r="D313" s="241" t="s">
        <v>153</v>
      </c>
      <c r="E313" s="242" t="s">
        <v>1</v>
      </c>
      <c r="F313" s="243" t="s">
        <v>218</v>
      </c>
      <c r="G313" s="240"/>
      <c r="H313" s="244">
        <v>97.319999999999993</v>
      </c>
      <c r="I313" s="245"/>
      <c r="J313" s="240"/>
      <c r="K313" s="240"/>
      <c r="L313" s="246"/>
      <c r="M313" s="247"/>
      <c r="N313" s="248"/>
      <c r="O313" s="248"/>
      <c r="P313" s="248"/>
      <c r="Q313" s="248"/>
      <c r="R313" s="248"/>
      <c r="S313" s="248"/>
      <c r="T313" s="24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0" t="s">
        <v>153</v>
      </c>
      <c r="AU313" s="250" t="s">
        <v>83</v>
      </c>
      <c r="AV313" s="13" t="s">
        <v>83</v>
      </c>
      <c r="AW313" s="13" t="s">
        <v>30</v>
      </c>
      <c r="AX313" s="13" t="s">
        <v>80</v>
      </c>
      <c r="AY313" s="250" t="s">
        <v>143</v>
      </c>
    </row>
    <row r="314" s="12" customFormat="1" ht="22.8" customHeight="1">
      <c r="A314" s="12"/>
      <c r="B314" s="210"/>
      <c r="C314" s="211"/>
      <c r="D314" s="212" t="s">
        <v>72</v>
      </c>
      <c r="E314" s="224" t="s">
        <v>581</v>
      </c>
      <c r="F314" s="224" t="s">
        <v>582</v>
      </c>
      <c r="G314" s="211"/>
      <c r="H314" s="211"/>
      <c r="I314" s="214"/>
      <c r="J314" s="225">
        <f>BK314</f>
        <v>0</v>
      </c>
      <c r="K314" s="211"/>
      <c r="L314" s="216"/>
      <c r="M314" s="217"/>
      <c r="N314" s="218"/>
      <c r="O314" s="218"/>
      <c r="P314" s="219">
        <f>SUM(P315:P320)</f>
        <v>0</v>
      </c>
      <c r="Q314" s="218"/>
      <c r="R314" s="219">
        <f>SUM(R315:R320)</f>
        <v>1.4597999999999998</v>
      </c>
      <c r="S314" s="218"/>
      <c r="T314" s="220">
        <f>SUM(T315:T320)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1" t="s">
        <v>83</v>
      </c>
      <c r="AT314" s="222" t="s">
        <v>72</v>
      </c>
      <c r="AU314" s="222" t="s">
        <v>80</v>
      </c>
      <c r="AY314" s="221" t="s">
        <v>143</v>
      </c>
      <c r="BK314" s="223">
        <f>SUM(BK315:BK320)</f>
        <v>0</v>
      </c>
    </row>
    <row r="315" s="2" customFormat="1" ht="24.15" customHeight="1">
      <c r="A315" s="38"/>
      <c r="B315" s="39"/>
      <c r="C315" s="226" t="s">
        <v>583</v>
      </c>
      <c r="D315" s="226" t="s">
        <v>146</v>
      </c>
      <c r="E315" s="227" t="s">
        <v>584</v>
      </c>
      <c r="F315" s="228" t="s">
        <v>585</v>
      </c>
      <c r="G315" s="229" t="s">
        <v>322</v>
      </c>
      <c r="H315" s="265"/>
      <c r="I315" s="231"/>
      <c r="J315" s="232">
        <f>ROUND(I315*H315,2)</f>
        <v>0</v>
      </c>
      <c r="K315" s="228" t="s">
        <v>150</v>
      </c>
      <c r="L315" s="44"/>
      <c r="M315" s="233" t="s">
        <v>1</v>
      </c>
      <c r="N315" s="234" t="s">
        <v>38</v>
      </c>
      <c r="O315" s="91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219</v>
      </c>
      <c r="AT315" s="237" t="s">
        <v>146</v>
      </c>
      <c r="AU315" s="237" t="s">
        <v>83</v>
      </c>
      <c r="AY315" s="17" t="s">
        <v>143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80</v>
      </c>
      <c r="BK315" s="238">
        <f>ROUND(I315*H315,2)</f>
        <v>0</v>
      </c>
      <c r="BL315" s="17" t="s">
        <v>219</v>
      </c>
      <c r="BM315" s="237" t="s">
        <v>586</v>
      </c>
    </row>
    <row r="316" s="2" customFormat="1" ht="24.15" customHeight="1">
      <c r="A316" s="38"/>
      <c r="B316" s="39"/>
      <c r="C316" s="226" t="s">
        <v>587</v>
      </c>
      <c r="D316" s="226" t="s">
        <v>146</v>
      </c>
      <c r="E316" s="227" t="s">
        <v>588</v>
      </c>
      <c r="F316" s="228" t="s">
        <v>589</v>
      </c>
      <c r="G316" s="229" t="s">
        <v>322</v>
      </c>
      <c r="H316" s="265"/>
      <c r="I316" s="231"/>
      <c r="J316" s="232">
        <f>ROUND(I316*H316,2)</f>
        <v>0</v>
      </c>
      <c r="K316" s="228" t="s">
        <v>150</v>
      </c>
      <c r="L316" s="44"/>
      <c r="M316" s="233" t="s">
        <v>1</v>
      </c>
      <c r="N316" s="234" t="s">
        <v>38</v>
      </c>
      <c r="O316" s="91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219</v>
      </c>
      <c r="AT316" s="237" t="s">
        <v>146</v>
      </c>
      <c r="AU316" s="237" t="s">
        <v>83</v>
      </c>
      <c r="AY316" s="17" t="s">
        <v>143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80</v>
      </c>
      <c r="BK316" s="238">
        <f>ROUND(I316*H316,2)</f>
        <v>0</v>
      </c>
      <c r="BL316" s="17" t="s">
        <v>219</v>
      </c>
      <c r="BM316" s="237" t="s">
        <v>590</v>
      </c>
    </row>
    <row r="317" s="2" customFormat="1" ht="24.15" customHeight="1">
      <c r="A317" s="38"/>
      <c r="B317" s="39"/>
      <c r="C317" s="226" t="s">
        <v>591</v>
      </c>
      <c r="D317" s="226" t="s">
        <v>146</v>
      </c>
      <c r="E317" s="227" t="s">
        <v>592</v>
      </c>
      <c r="F317" s="228" t="s">
        <v>593</v>
      </c>
      <c r="G317" s="229" t="s">
        <v>149</v>
      </c>
      <c r="H317" s="230">
        <v>97.319999999999993</v>
      </c>
      <c r="I317" s="231"/>
      <c r="J317" s="232">
        <f>ROUND(I317*H317,2)</f>
        <v>0</v>
      </c>
      <c r="K317" s="228" t="s">
        <v>1</v>
      </c>
      <c r="L317" s="44"/>
      <c r="M317" s="233" t="s">
        <v>1</v>
      </c>
      <c r="N317" s="234" t="s">
        <v>38</v>
      </c>
      <c r="O317" s="91"/>
      <c r="P317" s="235">
        <f>O317*H317</f>
        <v>0</v>
      </c>
      <c r="Q317" s="235">
        <v>0.0074999999999999997</v>
      </c>
      <c r="R317" s="235">
        <f>Q317*H317</f>
        <v>0.72989999999999988</v>
      </c>
      <c r="S317" s="235">
        <v>0</v>
      </c>
      <c r="T317" s="23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219</v>
      </c>
      <c r="AT317" s="237" t="s">
        <v>146</v>
      </c>
      <c r="AU317" s="237" t="s">
        <v>83</v>
      </c>
      <c r="AY317" s="17" t="s">
        <v>143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80</v>
      </c>
      <c r="BK317" s="238">
        <f>ROUND(I317*H317,2)</f>
        <v>0</v>
      </c>
      <c r="BL317" s="17" t="s">
        <v>219</v>
      </c>
      <c r="BM317" s="237" t="s">
        <v>594</v>
      </c>
    </row>
    <row r="318" s="13" customFormat="1">
      <c r="A318" s="13"/>
      <c r="B318" s="239"/>
      <c r="C318" s="240"/>
      <c r="D318" s="241" t="s">
        <v>153</v>
      </c>
      <c r="E318" s="242" t="s">
        <v>1</v>
      </c>
      <c r="F318" s="243" t="s">
        <v>218</v>
      </c>
      <c r="G318" s="240"/>
      <c r="H318" s="244">
        <v>97.319999999999993</v>
      </c>
      <c r="I318" s="245"/>
      <c r="J318" s="240"/>
      <c r="K318" s="240"/>
      <c r="L318" s="246"/>
      <c r="M318" s="247"/>
      <c r="N318" s="248"/>
      <c r="O318" s="248"/>
      <c r="P318" s="248"/>
      <c r="Q318" s="248"/>
      <c r="R318" s="248"/>
      <c r="S318" s="248"/>
      <c r="T318" s="24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0" t="s">
        <v>153</v>
      </c>
      <c r="AU318" s="250" t="s">
        <v>83</v>
      </c>
      <c r="AV318" s="13" t="s">
        <v>83</v>
      </c>
      <c r="AW318" s="13" t="s">
        <v>30</v>
      </c>
      <c r="AX318" s="13" t="s">
        <v>80</v>
      </c>
      <c r="AY318" s="250" t="s">
        <v>143</v>
      </c>
    </row>
    <row r="319" s="2" customFormat="1" ht="24.15" customHeight="1">
      <c r="A319" s="38"/>
      <c r="B319" s="39"/>
      <c r="C319" s="226" t="s">
        <v>595</v>
      </c>
      <c r="D319" s="226" t="s">
        <v>146</v>
      </c>
      <c r="E319" s="227" t="s">
        <v>596</v>
      </c>
      <c r="F319" s="228" t="s">
        <v>597</v>
      </c>
      <c r="G319" s="229" t="s">
        <v>149</v>
      </c>
      <c r="H319" s="230">
        <v>97.319999999999993</v>
      </c>
      <c r="I319" s="231"/>
      <c r="J319" s="232">
        <f>ROUND(I319*H319,2)</f>
        <v>0</v>
      </c>
      <c r="K319" s="228" t="s">
        <v>1</v>
      </c>
      <c r="L319" s="44"/>
      <c r="M319" s="233" t="s">
        <v>1</v>
      </c>
      <c r="N319" s="234" t="s">
        <v>38</v>
      </c>
      <c r="O319" s="91"/>
      <c r="P319" s="235">
        <f>O319*H319</f>
        <v>0</v>
      </c>
      <c r="Q319" s="235">
        <v>0.0074999999999999997</v>
      </c>
      <c r="R319" s="235">
        <f>Q319*H319</f>
        <v>0.72989999999999988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219</v>
      </c>
      <c r="AT319" s="237" t="s">
        <v>146</v>
      </c>
      <c r="AU319" s="237" t="s">
        <v>83</v>
      </c>
      <c r="AY319" s="17" t="s">
        <v>143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80</v>
      </c>
      <c r="BK319" s="238">
        <f>ROUND(I319*H319,2)</f>
        <v>0</v>
      </c>
      <c r="BL319" s="17" t="s">
        <v>219</v>
      </c>
      <c r="BM319" s="237" t="s">
        <v>598</v>
      </c>
    </row>
    <row r="320" s="13" customFormat="1">
      <c r="A320" s="13"/>
      <c r="B320" s="239"/>
      <c r="C320" s="240"/>
      <c r="D320" s="241" t="s">
        <v>153</v>
      </c>
      <c r="E320" s="242" t="s">
        <v>1</v>
      </c>
      <c r="F320" s="243" t="s">
        <v>218</v>
      </c>
      <c r="G320" s="240"/>
      <c r="H320" s="244">
        <v>97.319999999999993</v>
      </c>
      <c r="I320" s="245"/>
      <c r="J320" s="240"/>
      <c r="K320" s="240"/>
      <c r="L320" s="246"/>
      <c r="M320" s="247"/>
      <c r="N320" s="248"/>
      <c r="O320" s="248"/>
      <c r="P320" s="248"/>
      <c r="Q320" s="248"/>
      <c r="R320" s="248"/>
      <c r="S320" s="248"/>
      <c r="T320" s="24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0" t="s">
        <v>153</v>
      </c>
      <c r="AU320" s="250" t="s">
        <v>83</v>
      </c>
      <c r="AV320" s="13" t="s">
        <v>83</v>
      </c>
      <c r="AW320" s="13" t="s">
        <v>30</v>
      </c>
      <c r="AX320" s="13" t="s">
        <v>80</v>
      </c>
      <c r="AY320" s="250" t="s">
        <v>143</v>
      </c>
    </row>
    <row r="321" s="12" customFormat="1" ht="22.8" customHeight="1">
      <c r="A321" s="12"/>
      <c r="B321" s="210"/>
      <c r="C321" s="211"/>
      <c r="D321" s="212" t="s">
        <v>72</v>
      </c>
      <c r="E321" s="224" t="s">
        <v>599</v>
      </c>
      <c r="F321" s="224" t="s">
        <v>600</v>
      </c>
      <c r="G321" s="211"/>
      <c r="H321" s="211"/>
      <c r="I321" s="214"/>
      <c r="J321" s="225">
        <f>BK321</f>
        <v>0</v>
      </c>
      <c r="K321" s="211"/>
      <c r="L321" s="216"/>
      <c r="M321" s="217"/>
      <c r="N321" s="218"/>
      <c r="O321" s="218"/>
      <c r="P321" s="219">
        <f>SUM(P322:P328)</f>
        <v>0</v>
      </c>
      <c r="Q321" s="218"/>
      <c r="R321" s="219">
        <f>SUM(R322:R328)</f>
        <v>0.12908</v>
      </c>
      <c r="S321" s="218"/>
      <c r="T321" s="220">
        <f>SUM(T322:T328)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1" t="s">
        <v>83</v>
      </c>
      <c r="AT321" s="222" t="s">
        <v>72</v>
      </c>
      <c r="AU321" s="222" t="s">
        <v>80</v>
      </c>
      <c r="AY321" s="221" t="s">
        <v>143</v>
      </c>
      <c r="BK321" s="223">
        <f>SUM(BK322:BK328)</f>
        <v>0</v>
      </c>
    </row>
    <row r="322" s="2" customFormat="1" ht="24.15" customHeight="1">
      <c r="A322" s="38"/>
      <c r="B322" s="39"/>
      <c r="C322" s="226" t="s">
        <v>601</v>
      </c>
      <c r="D322" s="226" t="s">
        <v>146</v>
      </c>
      <c r="E322" s="227" t="s">
        <v>602</v>
      </c>
      <c r="F322" s="228" t="s">
        <v>603</v>
      </c>
      <c r="G322" s="229" t="s">
        <v>149</v>
      </c>
      <c r="H322" s="230">
        <v>4</v>
      </c>
      <c r="I322" s="231"/>
      <c r="J322" s="232">
        <f>ROUND(I322*H322,2)</f>
        <v>0</v>
      </c>
      <c r="K322" s="228" t="s">
        <v>187</v>
      </c>
      <c r="L322" s="44"/>
      <c r="M322" s="233" t="s">
        <v>1</v>
      </c>
      <c r="N322" s="234" t="s">
        <v>38</v>
      </c>
      <c r="O322" s="91"/>
      <c r="P322" s="235">
        <f>O322*H322</f>
        <v>0</v>
      </c>
      <c r="Q322" s="235">
        <v>0.00027</v>
      </c>
      <c r="R322" s="235">
        <f>Q322*H322</f>
        <v>0.00108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219</v>
      </c>
      <c r="AT322" s="237" t="s">
        <v>146</v>
      </c>
      <c r="AU322" s="237" t="s">
        <v>83</v>
      </c>
      <c r="AY322" s="17" t="s">
        <v>143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80</v>
      </c>
      <c r="BK322" s="238">
        <f>ROUND(I322*H322,2)</f>
        <v>0</v>
      </c>
      <c r="BL322" s="17" t="s">
        <v>219</v>
      </c>
      <c r="BM322" s="237" t="s">
        <v>604</v>
      </c>
    </row>
    <row r="323" s="2" customFormat="1" ht="37.8" customHeight="1">
      <c r="A323" s="38"/>
      <c r="B323" s="39"/>
      <c r="C323" s="226" t="s">
        <v>605</v>
      </c>
      <c r="D323" s="226" t="s">
        <v>146</v>
      </c>
      <c r="E323" s="227" t="s">
        <v>606</v>
      </c>
      <c r="F323" s="228" t="s">
        <v>607</v>
      </c>
      <c r="G323" s="229" t="s">
        <v>149</v>
      </c>
      <c r="H323" s="230">
        <v>4</v>
      </c>
      <c r="I323" s="231"/>
      <c r="J323" s="232">
        <f>ROUND(I323*H323,2)</f>
        <v>0</v>
      </c>
      <c r="K323" s="228" t="s">
        <v>150</v>
      </c>
      <c r="L323" s="44"/>
      <c r="M323" s="233" t="s">
        <v>1</v>
      </c>
      <c r="N323" s="234" t="s">
        <v>38</v>
      </c>
      <c r="O323" s="91"/>
      <c r="P323" s="235">
        <f>O323*H323</f>
        <v>0</v>
      </c>
      <c r="Q323" s="235">
        <v>0.0089999999999999993</v>
      </c>
      <c r="R323" s="235">
        <f>Q323*H323</f>
        <v>0.035999999999999997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219</v>
      </c>
      <c r="AT323" s="237" t="s">
        <v>146</v>
      </c>
      <c r="AU323" s="237" t="s">
        <v>83</v>
      </c>
      <c r="AY323" s="17" t="s">
        <v>143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80</v>
      </c>
      <c r="BK323" s="238">
        <f>ROUND(I323*H323,2)</f>
        <v>0</v>
      </c>
      <c r="BL323" s="17" t="s">
        <v>219</v>
      </c>
      <c r="BM323" s="237" t="s">
        <v>608</v>
      </c>
    </row>
    <row r="324" s="13" customFormat="1">
      <c r="A324" s="13"/>
      <c r="B324" s="239"/>
      <c r="C324" s="240"/>
      <c r="D324" s="241" t="s">
        <v>153</v>
      </c>
      <c r="E324" s="242" t="s">
        <v>1</v>
      </c>
      <c r="F324" s="243" t="s">
        <v>609</v>
      </c>
      <c r="G324" s="240"/>
      <c r="H324" s="244">
        <v>4</v>
      </c>
      <c r="I324" s="245"/>
      <c r="J324" s="240"/>
      <c r="K324" s="240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153</v>
      </c>
      <c r="AU324" s="250" t="s">
        <v>83</v>
      </c>
      <c r="AV324" s="13" t="s">
        <v>83</v>
      </c>
      <c r="AW324" s="13" t="s">
        <v>30</v>
      </c>
      <c r="AX324" s="13" t="s">
        <v>80</v>
      </c>
      <c r="AY324" s="250" t="s">
        <v>143</v>
      </c>
    </row>
    <row r="325" s="2" customFormat="1" ht="24.15" customHeight="1">
      <c r="A325" s="38"/>
      <c r="B325" s="39"/>
      <c r="C325" s="266" t="s">
        <v>610</v>
      </c>
      <c r="D325" s="266" t="s">
        <v>357</v>
      </c>
      <c r="E325" s="267" t="s">
        <v>611</v>
      </c>
      <c r="F325" s="268" t="s">
        <v>612</v>
      </c>
      <c r="G325" s="269" t="s">
        <v>149</v>
      </c>
      <c r="H325" s="270">
        <v>4.5999999999999996</v>
      </c>
      <c r="I325" s="271"/>
      <c r="J325" s="272">
        <f>ROUND(I325*H325,2)</f>
        <v>0</v>
      </c>
      <c r="K325" s="268" t="s">
        <v>150</v>
      </c>
      <c r="L325" s="273"/>
      <c r="M325" s="274" t="s">
        <v>1</v>
      </c>
      <c r="N325" s="275" t="s">
        <v>38</v>
      </c>
      <c r="O325" s="91"/>
      <c r="P325" s="235">
        <f>O325*H325</f>
        <v>0</v>
      </c>
      <c r="Q325" s="235">
        <v>0.02</v>
      </c>
      <c r="R325" s="235">
        <f>Q325*H325</f>
        <v>0.091999999999999998</v>
      </c>
      <c r="S325" s="235">
        <v>0</v>
      </c>
      <c r="T325" s="23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302</v>
      </c>
      <c r="AT325" s="237" t="s">
        <v>357</v>
      </c>
      <c r="AU325" s="237" t="s">
        <v>83</v>
      </c>
      <c r="AY325" s="17" t="s">
        <v>143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80</v>
      </c>
      <c r="BK325" s="238">
        <f>ROUND(I325*H325,2)</f>
        <v>0</v>
      </c>
      <c r="BL325" s="17" t="s">
        <v>219</v>
      </c>
      <c r="BM325" s="237" t="s">
        <v>613</v>
      </c>
    </row>
    <row r="326" s="13" customFormat="1">
      <c r="A326" s="13"/>
      <c r="B326" s="239"/>
      <c r="C326" s="240"/>
      <c r="D326" s="241" t="s">
        <v>153</v>
      </c>
      <c r="E326" s="240"/>
      <c r="F326" s="243" t="s">
        <v>614</v>
      </c>
      <c r="G326" s="240"/>
      <c r="H326" s="244">
        <v>4.5999999999999996</v>
      </c>
      <c r="I326" s="245"/>
      <c r="J326" s="240"/>
      <c r="K326" s="240"/>
      <c r="L326" s="246"/>
      <c r="M326" s="247"/>
      <c r="N326" s="248"/>
      <c r="O326" s="248"/>
      <c r="P326" s="248"/>
      <c r="Q326" s="248"/>
      <c r="R326" s="248"/>
      <c r="S326" s="248"/>
      <c r="T326" s="24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0" t="s">
        <v>153</v>
      </c>
      <c r="AU326" s="250" t="s">
        <v>83</v>
      </c>
      <c r="AV326" s="13" t="s">
        <v>83</v>
      </c>
      <c r="AW326" s="13" t="s">
        <v>4</v>
      </c>
      <c r="AX326" s="13" t="s">
        <v>80</v>
      </c>
      <c r="AY326" s="250" t="s">
        <v>143</v>
      </c>
    </row>
    <row r="327" s="2" customFormat="1" ht="24.15" customHeight="1">
      <c r="A327" s="38"/>
      <c r="B327" s="39"/>
      <c r="C327" s="226" t="s">
        <v>615</v>
      </c>
      <c r="D327" s="226" t="s">
        <v>146</v>
      </c>
      <c r="E327" s="227" t="s">
        <v>616</v>
      </c>
      <c r="F327" s="228" t="s">
        <v>617</v>
      </c>
      <c r="G327" s="229" t="s">
        <v>322</v>
      </c>
      <c r="H327" s="265"/>
      <c r="I327" s="231"/>
      <c r="J327" s="232">
        <f>ROUND(I327*H327,2)</f>
        <v>0</v>
      </c>
      <c r="K327" s="228" t="s">
        <v>150</v>
      </c>
      <c r="L327" s="44"/>
      <c r="M327" s="233" t="s">
        <v>1</v>
      </c>
      <c r="N327" s="234" t="s">
        <v>38</v>
      </c>
      <c r="O327" s="91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219</v>
      </c>
      <c r="AT327" s="237" t="s">
        <v>146</v>
      </c>
      <c r="AU327" s="237" t="s">
        <v>83</v>
      </c>
      <c r="AY327" s="17" t="s">
        <v>143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80</v>
      </c>
      <c r="BK327" s="238">
        <f>ROUND(I327*H327,2)</f>
        <v>0</v>
      </c>
      <c r="BL327" s="17" t="s">
        <v>219</v>
      </c>
      <c r="BM327" s="237" t="s">
        <v>618</v>
      </c>
    </row>
    <row r="328" s="2" customFormat="1" ht="24.15" customHeight="1">
      <c r="A328" s="38"/>
      <c r="B328" s="39"/>
      <c r="C328" s="226" t="s">
        <v>619</v>
      </c>
      <c r="D328" s="226" t="s">
        <v>146</v>
      </c>
      <c r="E328" s="227" t="s">
        <v>620</v>
      </c>
      <c r="F328" s="228" t="s">
        <v>621</v>
      </c>
      <c r="G328" s="229" t="s">
        <v>322</v>
      </c>
      <c r="H328" s="265"/>
      <c r="I328" s="231"/>
      <c r="J328" s="232">
        <f>ROUND(I328*H328,2)</f>
        <v>0</v>
      </c>
      <c r="K328" s="228" t="s">
        <v>150</v>
      </c>
      <c r="L328" s="44"/>
      <c r="M328" s="233" t="s">
        <v>1</v>
      </c>
      <c r="N328" s="234" t="s">
        <v>38</v>
      </c>
      <c r="O328" s="91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219</v>
      </c>
      <c r="AT328" s="237" t="s">
        <v>146</v>
      </c>
      <c r="AU328" s="237" t="s">
        <v>83</v>
      </c>
      <c r="AY328" s="17" t="s">
        <v>143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80</v>
      </c>
      <c r="BK328" s="238">
        <f>ROUND(I328*H328,2)</f>
        <v>0</v>
      </c>
      <c r="BL328" s="17" t="s">
        <v>219</v>
      </c>
      <c r="BM328" s="237" t="s">
        <v>622</v>
      </c>
    </row>
    <row r="329" s="12" customFormat="1" ht="22.8" customHeight="1">
      <c r="A329" s="12"/>
      <c r="B329" s="210"/>
      <c r="C329" s="211"/>
      <c r="D329" s="212" t="s">
        <v>72</v>
      </c>
      <c r="E329" s="224" t="s">
        <v>623</v>
      </c>
      <c r="F329" s="224" t="s">
        <v>624</v>
      </c>
      <c r="G329" s="211"/>
      <c r="H329" s="211"/>
      <c r="I329" s="214"/>
      <c r="J329" s="225">
        <f>BK329</f>
        <v>0</v>
      </c>
      <c r="K329" s="211"/>
      <c r="L329" s="216"/>
      <c r="M329" s="217"/>
      <c r="N329" s="218"/>
      <c r="O329" s="218"/>
      <c r="P329" s="219">
        <f>SUM(P330:P331)</f>
        <v>0</v>
      </c>
      <c r="Q329" s="218"/>
      <c r="R329" s="219">
        <f>SUM(R330:R331)</f>
        <v>0</v>
      </c>
      <c r="S329" s="218"/>
      <c r="T329" s="220">
        <f>SUM(T330:T331)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1" t="s">
        <v>83</v>
      </c>
      <c r="AT329" s="222" t="s">
        <v>72</v>
      </c>
      <c r="AU329" s="222" t="s">
        <v>80</v>
      </c>
      <c r="AY329" s="221" t="s">
        <v>143</v>
      </c>
      <c r="BK329" s="223">
        <f>SUM(BK330:BK331)</f>
        <v>0</v>
      </c>
    </row>
    <row r="330" s="2" customFormat="1" ht="14.4" customHeight="1">
      <c r="A330" s="38"/>
      <c r="B330" s="39"/>
      <c r="C330" s="226" t="s">
        <v>625</v>
      </c>
      <c r="D330" s="226" t="s">
        <v>146</v>
      </c>
      <c r="E330" s="227" t="s">
        <v>626</v>
      </c>
      <c r="F330" s="228" t="s">
        <v>627</v>
      </c>
      <c r="G330" s="229" t="s">
        <v>332</v>
      </c>
      <c r="H330" s="230">
        <v>1</v>
      </c>
      <c r="I330" s="231"/>
      <c r="J330" s="232">
        <f>ROUND(I330*H330,2)</f>
        <v>0</v>
      </c>
      <c r="K330" s="228" t="s">
        <v>1</v>
      </c>
      <c r="L330" s="44"/>
      <c r="M330" s="233" t="s">
        <v>1</v>
      </c>
      <c r="N330" s="234" t="s">
        <v>38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219</v>
      </c>
      <c r="AT330" s="237" t="s">
        <v>146</v>
      </c>
      <c r="AU330" s="237" t="s">
        <v>83</v>
      </c>
      <c r="AY330" s="17" t="s">
        <v>143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80</v>
      </c>
      <c r="BK330" s="238">
        <f>ROUND(I330*H330,2)</f>
        <v>0</v>
      </c>
      <c r="BL330" s="17" t="s">
        <v>219</v>
      </c>
      <c r="BM330" s="237" t="s">
        <v>628</v>
      </c>
    </row>
    <row r="331" s="13" customFormat="1">
      <c r="A331" s="13"/>
      <c r="B331" s="239"/>
      <c r="C331" s="240"/>
      <c r="D331" s="241" t="s">
        <v>153</v>
      </c>
      <c r="E331" s="242" t="s">
        <v>1</v>
      </c>
      <c r="F331" s="243" t="s">
        <v>629</v>
      </c>
      <c r="G331" s="240"/>
      <c r="H331" s="244">
        <v>1</v>
      </c>
      <c r="I331" s="245"/>
      <c r="J331" s="240"/>
      <c r="K331" s="240"/>
      <c r="L331" s="246"/>
      <c r="M331" s="247"/>
      <c r="N331" s="248"/>
      <c r="O331" s="248"/>
      <c r="P331" s="248"/>
      <c r="Q331" s="248"/>
      <c r="R331" s="248"/>
      <c r="S331" s="248"/>
      <c r="T331" s="24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0" t="s">
        <v>153</v>
      </c>
      <c r="AU331" s="250" t="s">
        <v>83</v>
      </c>
      <c r="AV331" s="13" t="s">
        <v>83</v>
      </c>
      <c r="AW331" s="13" t="s">
        <v>30</v>
      </c>
      <c r="AX331" s="13" t="s">
        <v>80</v>
      </c>
      <c r="AY331" s="250" t="s">
        <v>143</v>
      </c>
    </row>
    <row r="332" s="12" customFormat="1" ht="22.8" customHeight="1">
      <c r="A332" s="12"/>
      <c r="B332" s="210"/>
      <c r="C332" s="211"/>
      <c r="D332" s="212" t="s">
        <v>72</v>
      </c>
      <c r="E332" s="224" t="s">
        <v>630</v>
      </c>
      <c r="F332" s="224" t="s">
        <v>631</v>
      </c>
      <c r="G332" s="211"/>
      <c r="H332" s="211"/>
      <c r="I332" s="214"/>
      <c r="J332" s="225">
        <f>BK332</f>
        <v>0</v>
      </c>
      <c r="K332" s="211"/>
      <c r="L332" s="216"/>
      <c r="M332" s="217"/>
      <c r="N332" s="218"/>
      <c r="O332" s="218"/>
      <c r="P332" s="219">
        <f>SUM(P333:P352)</f>
        <v>0</v>
      </c>
      <c r="Q332" s="218"/>
      <c r="R332" s="219">
        <f>SUM(R333:R352)</f>
        <v>0.216999</v>
      </c>
      <c r="S332" s="218"/>
      <c r="T332" s="220">
        <f>SUM(T333:T352)</f>
        <v>0.047709000000000001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1" t="s">
        <v>83</v>
      </c>
      <c r="AT332" s="222" t="s">
        <v>72</v>
      </c>
      <c r="AU332" s="222" t="s">
        <v>80</v>
      </c>
      <c r="AY332" s="221" t="s">
        <v>143</v>
      </c>
      <c r="BK332" s="223">
        <f>SUM(BK333:BK352)</f>
        <v>0</v>
      </c>
    </row>
    <row r="333" s="2" customFormat="1" ht="14.4" customHeight="1">
      <c r="A333" s="38"/>
      <c r="B333" s="39"/>
      <c r="C333" s="226" t="s">
        <v>632</v>
      </c>
      <c r="D333" s="226" t="s">
        <v>146</v>
      </c>
      <c r="E333" s="227" t="s">
        <v>633</v>
      </c>
      <c r="F333" s="228" t="s">
        <v>634</v>
      </c>
      <c r="G333" s="229" t="s">
        <v>149</v>
      </c>
      <c r="H333" s="230">
        <v>153.90000000000001</v>
      </c>
      <c r="I333" s="231"/>
      <c r="J333" s="232">
        <f>ROUND(I333*H333,2)</f>
        <v>0</v>
      </c>
      <c r="K333" s="228" t="s">
        <v>150</v>
      </c>
      <c r="L333" s="44"/>
      <c r="M333" s="233" t="s">
        <v>1</v>
      </c>
      <c r="N333" s="234" t="s">
        <v>38</v>
      </c>
      <c r="O333" s="91"/>
      <c r="P333" s="235">
        <f>O333*H333</f>
        <v>0</v>
      </c>
      <c r="Q333" s="235">
        <v>0.001</v>
      </c>
      <c r="R333" s="235">
        <f>Q333*H333</f>
        <v>0.15390000000000001</v>
      </c>
      <c r="S333" s="235">
        <v>0.00031</v>
      </c>
      <c r="T333" s="236">
        <f>S333*H333</f>
        <v>0.047709000000000001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219</v>
      </c>
      <c r="AT333" s="237" t="s">
        <v>146</v>
      </c>
      <c r="AU333" s="237" t="s">
        <v>83</v>
      </c>
      <c r="AY333" s="17" t="s">
        <v>143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80</v>
      </c>
      <c r="BK333" s="238">
        <f>ROUND(I333*H333,2)</f>
        <v>0</v>
      </c>
      <c r="BL333" s="17" t="s">
        <v>219</v>
      </c>
      <c r="BM333" s="237" t="s">
        <v>635</v>
      </c>
    </row>
    <row r="334" s="14" customFormat="1">
      <c r="A334" s="14"/>
      <c r="B334" s="251"/>
      <c r="C334" s="252"/>
      <c r="D334" s="241" t="s">
        <v>153</v>
      </c>
      <c r="E334" s="253" t="s">
        <v>1</v>
      </c>
      <c r="F334" s="254" t="s">
        <v>166</v>
      </c>
      <c r="G334" s="252"/>
      <c r="H334" s="253" t="s">
        <v>1</v>
      </c>
      <c r="I334" s="255"/>
      <c r="J334" s="252"/>
      <c r="K334" s="252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153</v>
      </c>
      <c r="AU334" s="260" t="s">
        <v>83</v>
      </c>
      <c r="AV334" s="14" t="s">
        <v>80</v>
      </c>
      <c r="AW334" s="14" t="s">
        <v>30</v>
      </c>
      <c r="AX334" s="14" t="s">
        <v>73</v>
      </c>
      <c r="AY334" s="260" t="s">
        <v>143</v>
      </c>
    </row>
    <row r="335" s="13" customFormat="1">
      <c r="A335" s="13"/>
      <c r="B335" s="239"/>
      <c r="C335" s="240"/>
      <c r="D335" s="241" t="s">
        <v>153</v>
      </c>
      <c r="E335" s="242" t="s">
        <v>1</v>
      </c>
      <c r="F335" s="243" t="s">
        <v>167</v>
      </c>
      <c r="G335" s="240"/>
      <c r="H335" s="244">
        <v>133.90000000000001</v>
      </c>
      <c r="I335" s="245"/>
      <c r="J335" s="240"/>
      <c r="K335" s="240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153</v>
      </c>
      <c r="AU335" s="250" t="s">
        <v>83</v>
      </c>
      <c r="AV335" s="13" t="s">
        <v>83</v>
      </c>
      <c r="AW335" s="13" t="s">
        <v>30</v>
      </c>
      <c r="AX335" s="13" t="s">
        <v>73</v>
      </c>
      <c r="AY335" s="250" t="s">
        <v>143</v>
      </c>
    </row>
    <row r="336" s="13" customFormat="1">
      <c r="A336" s="13"/>
      <c r="B336" s="239"/>
      <c r="C336" s="240"/>
      <c r="D336" s="241" t="s">
        <v>153</v>
      </c>
      <c r="E336" s="242" t="s">
        <v>1</v>
      </c>
      <c r="F336" s="243" t="s">
        <v>636</v>
      </c>
      <c r="G336" s="240"/>
      <c r="H336" s="244">
        <v>20</v>
      </c>
      <c r="I336" s="245"/>
      <c r="J336" s="240"/>
      <c r="K336" s="240"/>
      <c r="L336" s="246"/>
      <c r="M336" s="247"/>
      <c r="N336" s="248"/>
      <c r="O336" s="248"/>
      <c r="P336" s="248"/>
      <c r="Q336" s="248"/>
      <c r="R336" s="248"/>
      <c r="S336" s="248"/>
      <c r="T336" s="24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0" t="s">
        <v>153</v>
      </c>
      <c r="AU336" s="250" t="s">
        <v>83</v>
      </c>
      <c r="AV336" s="13" t="s">
        <v>83</v>
      </c>
      <c r="AW336" s="13" t="s">
        <v>30</v>
      </c>
      <c r="AX336" s="13" t="s">
        <v>73</v>
      </c>
      <c r="AY336" s="250" t="s">
        <v>143</v>
      </c>
    </row>
    <row r="337" s="15" customFormat="1">
      <c r="A337" s="15"/>
      <c r="B337" s="276"/>
      <c r="C337" s="277"/>
      <c r="D337" s="241" t="s">
        <v>153</v>
      </c>
      <c r="E337" s="278" t="s">
        <v>1</v>
      </c>
      <c r="F337" s="279" t="s">
        <v>637</v>
      </c>
      <c r="G337" s="277"/>
      <c r="H337" s="280">
        <v>153.90000000000001</v>
      </c>
      <c r="I337" s="281"/>
      <c r="J337" s="277"/>
      <c r="K337" s="277"/>
      <c r="L337" s="282"/>
      <c r="M337" s="283"/>
      <c r="N337" s="284"/>
      <c r="O337" s="284"/>
      <c r="P337" s="284"/>
      <c r="Q337" s="284"/>
      <c r="R337" s="284"/>
      <c r="S337" s="284"/>
      <c r="T337" s="28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6" t="s">
        <v>153</v>
      </c>
      <c r="AU337" s="286" t="s">
        <v>83</v>
      </c>
      <c r="AV337" s="15" t="s">
        <v>151</v>
      </c>
      <c r="AW337" s="15" t="s">
        <v>30</v>
      </c>
      <c r="AX337" s="15" t="s">
        <v>80</v>
      </c>
      <c r="AY337" s="286" t="s">
        <v>143</v>
      </c>
    </row>
    <row r="338" s="2" customFormat="1" ht="24.15" customHeight="1">
      <c r="A338" s="38"/>
      <c r="B338" s="39"/>
      <c r="C338" s="226" t="s">
        <v>638</v>
      </c>
      <c r="D338" s="226" t="s">
        <v>146</v>
      </c>
      <c r="E338" s="227" t="s">
        <v>639</v>
      </c>
      <c r="F338" s="228" t="s">
        <v>640</v>
      </c>
      <c r="G338" s="229" t="s">
        <v>149</v>
      </c>
      <c r="H338" s="230">
        <v>153.90000000000001</v>
      </c>
      <c r="I338" s="231"/>
      <c r="J338" s="232">
        <f>ROUND(I338*H338,2)</f>
        <v>0</v>
      </c>
      <c r="K338" s="228" t="s">
        <v>187</v>
      </c>
      <c r="L338" s="44"/>
      <c r="M338" s="233" t="s">
        <v>1</v>
      </c>
      <c r="N338" s="234" t="s">
        <v>38</v>
      </c>
      <c r="O338" s="91"/>
      <c r="P338" s="235">
        <f>O338*H338</f>
        <v>0</v>
      </c>
      <c r="Q338" s="235">
        <v>0.00021000000000000001</v>
      </c>
      <c r="R338" s="235">
        <f>Q338*H338</f>
        <v>0.032319000000000001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219</v>
      </c>
      <c r="AT338" s="237" t="s">
        <v>146</v>
      </c>
      <c r="AU338" s="237" t="s">
        <v>83</v>
      </c>
      <c r="AY338" s="17" t="s">
        <v>143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80</v>
      </c>
      <c r="BK338" s="238">
        <f>ROUND(I338*H338,2)</f>
        <v>0</v>
      </c>
      <c r="BL338" s="17" t="s">
        <v>219</v>
      </c>
      <c r="BM338" s="237" t="s">
        <v>641</v>
      </c>
    </row>
    <row r="339" s="14" customFormat="1">
      <c r="A339" s="14"/>
      <c r="B339" s="251"/>
      <c r="C339" s="252"/>
      <c r="D339" s="241" t="s">
        <v>153</v>
      </c>
      <c r="E339" s="253" t="s">
        <v>1</v>
      </c>
      <c r="F339" s="254" t="s">
        <v>166</v>
      </c>
      <c r="G339" s="252"/>
      <c r="H339" s="253" t="s">
        <v>1</v>
      </c>
      <c r="I339" s="255"/>
      <c r="J339" s="252"/>
      <c r="K339" s="252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153</v>
      </c>
      <c r="AU339" s="260" t="s">
        <v>83</v>
      </c>
      <c r="AV339" s="14" t="s">
        <v>80</v>
      </c>
      <c r="AW339" s="14" t="s">
        <v>30</v>
      </c>
      <c r="AX339" s="14" t="s">
        <v>73</v>
      </c>
      <c r="AY339" s="260" t="s">
        <v>143</v>
      </c>
    </row>
    <row r="340" s="13" customFormat="1">
      <c r="A340" s="13"/>
      <c r="B340" s="239"/>
      <c r="C340" s="240"/>
      <c r="D340" s="241" t="s">
        <v>153</v>
      </c>
      <c r="E340" s="242" t="s">
        <v>1</v>
      </c>
      <c r="F340" s="243" t="s">
        <v>167</v>
      </c>
      <c r="G340" s="240"/>
      <c r="H340" s="244">
        <v>133.90000000000001</v>
      </c>
      <c r="I340" s="245"/>
      <c r="J340" s="240"/>
      <c r="K340" s="240"/>
      <c r="L340" s="246"/>
      <c r="M340" s="247"/>
      <c r="N340" s="248"/>
      <c r="O340" s="248"/>
      <c r="P340" s="248"/>
      <c r="Q340" s="248"/>
      <c r="R340" s="248"/>
      <c r="S340" s="248"/>
      <c r="T340" s="24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0" t="s">
        <v>153</v>
      </c>
      <c r="AU340" s="250" t="s">
        <v>83</v>
      </c>
      <c r="AV340" s="13" t="s">
        <v>83</v>
      </c>
      <c r="AW340" s="13" t="s">
        <v>30</v>
      </c>
      <c r="AX340" s="13" t="s">
        <v>73</v>
      </c>
      <c r="AY340" s="250" t="s">
        <v>143</v>
      </c>
    </row>
    <row r="341" s="13" customFormat="1">
      <c r="A341" s="13"/>
      <c r="B341" s="239"/>
      <c r="C341" s="240"/>
      <c r="D341" s="241" t="s">
        <v>153</v>
      </c>
      <c r="E341" s="242" t="s">
        <v>1</v>
      </c>
      <c r="F341" s="243" t="s">
        <v>636</v>
      </c>
      <c r="G341" s="240"/>
      <c r="H341" s="244">
        <v>20</v>
      </c>
      <c r="I341" s="245"/>
      <c r="J341" s="240"/>
      <c r="K341" s="240"/>
      <c r="L341" s="246"/>
      <c r="M341" s="247"/>
      <c r="N341" s="248"/>
      <c r="O341" s="248"/>
      <c r="P341" s="248"/>
      <c r="Q341" s="248"/>
      <c r="R341" s="248"/>
      <c r="S341" s="248"/>
      <c r="T341" s="24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0" t="s">
        <v>153</v>
      </c>
      <c r="AU341" s="250" t="s">
        <v>83</v>
      </c>
      <c r="AV341" s="13" t="s">
        <v>83</v>
      </c>
      <c r="AW341" s="13" t="s">
        <v>30</v>
      </c>
      <c r="AX341" s="13" t="s">
        <v>73</v>
      </c>
      <c r="AY341" s="250" t="s">
        <v>143</v>
      </c>
    </row>
    <row r="342" s="15" customFormat="1">
      <c r="A342" s="15"/>
      <c r="B342" s="276"/>
      <c r="C342" s="277"/>
      <c r="D342" s="241" t="s">
        <v>153</v>
      </c>
      <c r="E342" s="278" t="s">
        <v>1</v>
      </c>
      <c r="F342" s="279" t="s">
        <v>637</v>
      </c>
      <c r="G342" s="277"/>
      <c r="H342" s="280">
        <v>153.90000000000001</v>
      </c>
      <c r="I342" s="281"/>
      <c r="J342" s="277"/>
      <c r="K342" s="277"/>
      <c r="L342" s="282"/>
      <c r="M342" s="283"/>
      <c r="N342" s="284"/>
      <c r="O342" s="284"/>
      <c r="P342" s="284"/>
      <c r="Q342" s="284"/>
      <c r="R342" s="284"/>
      <c r="S342" s="284"/>
      <c r="T342" s="28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86" t="s">
        <v>153</v>
      </c>
      <c r="AU342" s="286" t="s">
        <v>83</v>
      </c>
      <c r="AV342" s="15" t="s">
        <v>151</v>
      </c>
      <c r="AW342" s="15" t="s">
        <v>30</v>
      </c>
      <c r="AX342" s="15" t="s">
        <v>80</v>
      </c>
      <c r="AY342" s="286" t="s">
        <v>143</v>
      </c>
    </row>
    <row r="343" s="2" customFormat="1" ht="24.15" customHeight="1">
      <c r="A343" s="38"/>
      <c r="B343" s="39"/>
      <c r="C343" s="226" t="s">
        <v>642</v>
      </c>
      <c r="D343" s="226" t="s">
        <v>146</v>
      </c>
      <c r="E343" s="227" t="s">
        <v>643</v>
      </c>
      <c r="F343" s="228" t="s">
        <v>644</v>
      </c>
      <c r="G343" s="229" t="s">
        <v>149</v>
      </c>
      <c r="H343" s="230">
        <v>82.099999999999994</v>
      </c>
      <c r="I343" s="231"/>
      <c r="J343" s="232">
        <f>ROUND(I343*H343,2)</f>
        <v>0</v>
      </c>
      <c r="K343" s="228" t="s">
        <v>150</v>
      </c>
      <c r="L343" s="44"/>
      <c r="M343" s="233" t="s">
        <v>1</v>
      </c>
      <c r="N343" s="234" t="s">
        <v>38</v>
      </c>
      <c r="O343" s="91"/>
      <c r="P343" s="235">
        <f>O343*H343</f>
        <v>0</v>
      </c>
      <c r="Q343" s="235">
        <v>0.00020000000000000001</v>
      </c>
      <c r="R343" s="235">
        <f>Q343*H343</f>
        <v>0.016420000000000001</v>
      </c>
      <c r="S343" s="235">
        <v>0</v>
      </c>
      <c r="T343" s="23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219</v>
      </c>
      <c r="AT343" s="237" t="s">
        <v>146</v>
      </c>
      <c r="AU343" s="237" t="s">
        <v>83</v>
      </c>
      <c r="AY343" s="17" t="s">
        <v>143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80</v>
      </c>
      <c r="BK343" s="238">
        <f>ROUND(I343*H343,2)</f>
        <v>0</v>
      </c>
      <c r="BL343" s="17" t="s">
        <v>219</v>
      </c>
      <c r="BM343" s="237" t="s">
        <v>645</v>
      </c>
    </row>
    <row r="344" s="14" customFormat="1">
      <c r="A344" s="14"/>
      <c r="B344" s="251"/>
      <c r="C344" s="252"/>
      <c r="D344" s="241" t="s">
        <v>153</v>
      </c>
      <c r="E344" s="253" t="s">
        <v>1</v>
      </c>
      <c r="F344" s="254" t="s">
        <v>166</v>
      </c>
      <c r="G344" s="252"/>
      <c r="H344" s="253" t="s">
        <v>1</v>
      </c>
      <c r="I344" s="255"/>
      <c r="J344" s="252"/>
      <c r="K344" s="252"/>
      <c r="L344" s="256"/>
      <c r="M344" s="257"/>
      <c r="N344" s="258"/>
      <c r="O344" s="258"/>
      <c r="P344" s="258"/>
      <c r="Q344" s="258"/>
      <c r="R344" s="258"/>
      <c r="S344" s="258"/>
      <c r="T344" s="25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0" t="s">
        <v>153</v>
      </c>
      <c r="AU344" s="260" t="s">
        <v>83</v>
      </c>
      <c r="AV344" s="14" t="s">
        <v>80</v>
      </c>
      <c r="AW344" s="14" t="s">
        <v>30</v>
      </c>
      <c r="AX344" s="14" t="s">
        <v>73</v>
      </c>
      <c r="AY344" s="260" t="s">
        <v>143</v>
      </c>
    </row>
    <row r="345" s="13" customFormat="1">
      <c r="A345" s="13"/>
      <c r="B345" s="239"/>
      <c r="C345" s="240"/>
      <c r="D345" s="241" t="s">
        <v>153</v>
      </c>
      <c r="E345" s="242" t="s">
        <v>1</v>
      </c>
      <c r="F345" s="243" t="s">
        <v>167</v>
      </c>
      <c r="G345" s="240"/>
      <c r="H345" s="244">
        <v>133.90000000000001</v>
      </c>
      <c r="I345" s="245"/>
      <c r="J345" s="240"/>
      <c r="K345" s="240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153</v>
      </c>
      <c r="AU345" s="250" t="s">
        <v>83</v>
      </c>
      <c r="AV345" s="13" t="s">
        <v>83</v>
      </c>
      <c r="AW345" s="13" t="s">
        <v>30</v>
      </c>
      <c r="AX345" s="13" t="s">
        <v>73</v>
      </c>
      <c r="AY345" s="250" t="s">
        <v>143</v>
      </c>
    </row>
    <row r="346" s="13" customFormat="1">
      <c r="A346" s="13"/>
      <c r="B346" s="239"/>
      <c r="C346" s="240"/>
      <c r="D346" s="241" t="s">
        <v>153</v>
      </c>
      <c r="E346" s="242" t="s">
        <v>1</v>
      </c>
      <c r="F346" s="243" t="s">
        <v>646</v>
      </c>
      <c r="G346" s="240"/>
      <c r="H346" s="244">
        <v>20</v>
      </c>
      <c r="I346" s="245"/>
      <c r="J346" s="240"/>
      <c r="K346" s="240"/>
      <c r="L346" s="246"/>
      <c r="M346" s="247"/>
      <c r="N346" s="248"/>
      <c r="O346" s="248"/>
      <c r="P346" s="248"/>
      <c r="Q346" s="248"/>
      <c r="R346" s="248"/>
      <c r="S346" s="248"/>
      <c r="T346" s="24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0" t="s">
        <v>153</v>
      </c>
      <c r="AU346" s="250" t="s">
        <v>83</v>
      </c>
      <c r="AV346" s="13" t="s">
        <v>83</v>
      </c>
      <c r="AW346" s="13" t="s">
        <v>30</v>
      </c>
      <c r="AX346" s="13" t="s">
        <v>73</v>
      </c>
      <c r="AY346" s="250" t="s">
        <v>143</v>
      </c>
    </row>
    <row r="347" s="13" customFormat="1">
      <c r="A347" s="13"/>
      <c r="B347" s="239"/>
      <c r="C347" s="240"/>
      <c r="D347" s="241" t="s">
        <v>153</v>
      </c>
      <c r="E347" s="242" t="s">
        <v>1</v>
      </c>
      <c r="F347" s="243" t="s">
        <v>647</v>
      </c>
      <c r="G347" s="240"/>
      <c r="H347" s="244">
        <v>-71.799999999999997</v>
      </c>
      <c r="I347" s="245"/>
      <c r="J347" s="240"/>
      <c r="K347" s="240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153</v>
      </c>
      <c r="AU347" s="250" t="s">
        <v>83</v>
      </c>
      <c r="AV347" s="13" t="s">
        <v>83</v>
      </c>
      <c r="AW347" s="13" t="s">
        <v>30</v>
      </c>
      <c r="AX347" s="13" t="s">
        <v>73</v>
      </c>
      <c r="AY347" s="250" t="s">
        <v>143</v>
      </c>
    </row>
    <row r="348" s="15" customFormat="1">
      <c r="A348" s="15"/>
      <c r="B348" s="276"/>
      <c r="C348" s="277"/>
      <c r="D348" s="241" t="s">
        <v>153</v>
      </c>
      <c r="E348" s="278" t="s">
        <v>1</v>
      </c>
      <c r="F348" s="279" t="s">
        <v>637</v>
      </c>
      <c r="G348" s="277"/>
      <c r="H348" s="280">
        <v>82.100000000000009</v>
      </c>
      <c r="I348" s="281"/>
      <c r="J348" s="277"/>
      <c r="K348" s="277"/>
      <c r="L348" s="282"/>
      <c r="M348" s="283"/>
      <c r="N348" s="284"/>
      <c r="O348" s="284"/>
      <c r="P348" s="284"/>
      <c r="Q348" s="284"/>
      <c r="R348" s="284"/>
      <c r="S348" s="284"/>
      <c r="T348" s="28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6" t="s">
        <v>153</v>
      </c>
      <c r="AU348" s="286" t="s">
        <v>83</v>
      </c>
      <c r="AV348" s="15" t="s">
        <v>151</v>
      </c>
      <c r="AW348" s="15" t="s">
        <v>30</v>
      </c>
      <c r="AX348" s="15" t="s">
        <v>80</v>
      </c>
      <c r="AY348" s="286" t="s">
        <v>143</v>
      </c>
    </row>
    <row r="349" s="2" customFormat="1" ht="14.4" customHeight="1">
      <c r="A349" s="38"/>
      <c r="B349" s="39"/>
      <c r="C349" s="226" t="s">
        <v>648</v>
      </c>
      <c r="D349" s="226" t="s">
        <v>146</v>
      </c>
      <c r="E349" s="227" t="s">
        <v>649</v>
      </c>
      <c r="F349" s="228" t="s">
        <v>650</v>
      </c>
      <c r="G349" s="229" t="s">
        <v>149</v>
      </c>
      <c r="H349" s="230">
        <v>71.799999999999997</v>
      </c>
      <c r="I349" s="231"/>
      <c r="J349" s="232">
        <f>ROUND(I349*H349,2)</f>
        <v>0</v>
      </c>
      <c r="K349" s="228" t="s">
        <v>1</v>
      </c>
      <c r="L349" s="44"/>
      <c r="M349" s="233" t="s">
        <v>1</v>
      </c>
      <c r="N349" s="234" t="s">
        <v>38</v>
      </c>
      <c r="O349" s="91"/>
      <c r="P349" s="235">
        <f>O349*H349</f>
        <v>0</v>
      </c>
      <c r="Q349" s="235">
        <v>0.00020000000000000001</v>
      </c>
      <c r="R349" s="235">
        <f>Q349*H349</f>
        <v>0.01436</v>
      </c>
      <c r="S349" s="235">
        <v>0</v>
      </c>
      <c r="T349" s="23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219</v>
      </c>
      <c r="AT349" s="237" t="s">
        <v>146</v>
      </c>
      <c r="AU349" s="237" t="s">
        <v>83</v>
      </c>
      <c r="AY349" s="17" t="s">
        <v>143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80</v>
      </c>
      <c r="BK349" s="238">
        <f>ROUND(I349*H349,2)</f>
        <v>0</v>
      </c>
      <c r="BL349" s="17" t="s">
        <v>219</v>
      </c>
      <c r="BM349" s="237" t="s">
        <v>651</v>
      </c>
    </row>
    <row r="350" s="13" customFormat="1">
      <c r="A350" s="13"/>
      <c r="B350" s="239"/>
      <c r="C350" s="240"/>
      <c r="D350" s="241" t="s">
        <v>153</v>
      </c>
      <c r="E350" s="242" t="s">
        <v>1</v>
      </c>
      <c r="F350" s="243" t="s">
        <v>652</v>
      </c>
      <c r="G350" s="240"/>
      <c r="H350" s="244">
        <v>10</v>
      </c>
      <c r="I350" s="245"/>
      <c r="J350" s="240"/>
      <c r="K350" s="240"/>
      <c r="L350" s="246"/>
      <c r="M350" s="247"/>
      <c r="N350" s="248"/>
      <c r="O350" s="248"/>
      <c r="P350" s="248"/>
      <c r="Q350" s="248"/>
      <c r="R350" s="248"/>
      <c r="S350" s="248"/>
      <c r="T350" s="24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0" t="s">
        <v>153</v>
      </c>
      <c r="AU350" s="250" t="s">
        <v>83</v>
      </c>
      <c r="AV350" s="13" t="s">
        <v>83</v>
      </c>
      <c r="AW350" s="13" t="s">
        <v>30</v>
      </c>
      <c r="AX350" s="13" t="s">
        <v>73</v>
      </c>
      <c r="AY350" s="250" t="s">
        <v>143</v>
      </c>
    </row>
    <row r="351" s="13" customFormat="1">
      <c r="A351" s="13"/>
      <c r="B351" s="239"/>
      <c r="C351" s="240"/>
      <c r="D351" s="241" t="s">
        <v>153</v>
      </c>
      <c r="E351" s="242" t="s">
        <v>1</v>
      </c>
      <c r="F351" s="243" t="s">
        <v>653</v>
      </c>
      <c r="G351" s="240"/>
      <c r="H351" s="244">
        <v>61.799999999999997</v>
      </c>
      <c r="I351" s="245"/>
      <c r="J351" s="240"/>
      <c r="K351" s="240"/>
      <c r="L351" s="246"/>
      <c r="M351" s="247"/>
      <c r="N351" s="248"/>
      <c r="O351" s="248"/>
      <c r="P351" s="248"/>
      <c r="Q351" s="248"/>
      <c r="R351" s="248"/>
      <c r="S351" s="248"/>
      <c r="T351" s="24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0" t="s">
        <v>153</v>
      </c>
      <c r="AU351" s="250" t="s">
        <v>83</v>
      </c>
      <c r="AV351" s="13" t="s">
        <v>83</v>
      </c>
      <c r="AW351" s="13" t="s">
        <v>30</v>
      </c>
      <c r="AX351" s="13" t="s">
        <v>73</v>
      </c>
      <c r="AY351" s="250" t="s">
        <v>143</v>
      </c>
    </row>
    <row r="352" s="15" customFormat="1">
      <c r="A352" s="15"/>
      <c r="B352" s="276"/>
      <c r="C352" s="277"/>
      <c r="D352" s="241" t="s">
        <v>153</v>
      </c>
      <c r="E352" s="278" t="s">
        <v>1</v>
      </c>
      <c r="F352" s="279" t="s">
        <v>637</v>
      </c>
      <c r="G352" s="277"/>
      <c r="H352" s="280">
        <v>71.799999999999997</v>
      </c>
      <c r="I352" s="281"/>
      <c r="J352" s="277"/>
      <c r="K352" s="277"/>
      <c r="L352" s="282"/>
      <c r="M352" s="287"/>
      <c r="N352" s="288"/>
      <c r="O352" s="288"/>
      <c r="P352" s="288"/>
      <c r="Q352" s="288"/>
      <c r="R352" s="288"/>
      <c r="S352" s="288"/>
      <c r="T352" s="289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86" t="s">
        <v>153</v>
      </c>
      <c r="AU352" s="286" t="s">
        <v>83</v>
      </c>
      <c r="AV352" s="15" t="s">
        <v>151</v>
      </c>
      <c r="AW352" s="15" t="s">
        <v>30</v>
      </c>
      <c r="AX352" s="15" t="s">
        <v>80</v>
      </c>
      <c r="AY352" s="286" t="s">
        <v>143</v>
      </c>
    </row>
    <row r="353" s="2" customFormat="1" ht="6.96" customHeight="1">
      <c r="A353" s="38"/>
      <c r="B353" s="66"/>
      <c r="C353" s="67"/>
      <c r="D353" s="67"/>
      <c r="E353" s="67"/>
      <c r="F353" s="67"/>
      <c r="G353" s="67"/>
      <c r="H353" s="67"/>
      <c r="I353" s="67"/>
      <c r="J353" s="67"/>
      <c r="K353" s="67"/>
      <c r="L353" s="44"/>
      <c r="M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</row>
  </sheetData>
  <sheetProtection sheet="1" autoFilter="0" formatColumns="0" formatRows="0" objects="1" scenarios="1" spinCount="100000" saltValue="8e/2FoS3omBQQIigLMLQGO9mWA/lMeM5FSrLK1qXTafnlFMp2gKobqgGyn9zMDpJWdWruUWrKuOKTTUkgS0BYw==" hashValue="4ghwwsOEbJTU4n0KyIXSeWv1b4ulDPFdHqrusYzy2camqy/fdsTjZ/HQkJ8RtvSpMF3lbdX63iRaPrW72oOeTw==" algorithmName="SHA-512" password="CC35"/>
  <autoFilter ref="C139:K3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8:H12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98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 xml:space="preserve">Rekonstrukce odborných učeben ZŠ Karviná - školy III - ZŠ Borovského  stavba</v>
      </c>
      <c r="F7" s="150"/>
      <c r="G7" s="150"/>
      <c r="H7" s="150"/>
      <c r="L7" s="20"/>
    </row>
    <row r="8" hidden="1" s="1" customFormat="1" ht="12" customHeight="1">
      <c r="B8" s="20"/>
      <c r="D8" s="150" t="s">
        <v>99</v>
      </c>
      <c r="L8" s="20"/>
    </row>
    <row r="9" hidden="1" s="2" customFormat="1" ht="23.25" customHeight="1">
      <c r="A9" s="38"/>
      <c r="B9" s="44"/>
      <c r="C9" s="38"/>
      <c r="D9" s="38"/>
      <c r="E9" s="151" t="s">
        <v>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101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654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4. 9. 2017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ROUND((SUM(BE127:BE233)),  2)</f>
        <v>0</v>
      </c>
      <c r="G35" s="38"/>
      <c r="H35" s="38"/>
      <c r="I35" s="164">
        <v>0.20999999999999999</v>
      </c>
      <c r="J35" s="163">
        <f>ROUND(((SUM(BE127:BE233))*I35),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39</v>
      </c>
      <c r="F36" s="163">
        <f>ROUND((SUM(BF127:BF233)),  2)</f>
        <v>0</v>
      </c>
      <c r="G36" s="38"/>
      <c r="H36" s="38"/>
      <c r="I36" s="164">
        <v>0.14999999999999999</v>
      </c>
      <c r="J36" s="163">
        <f>ROUND(((SUM(BF127:BF233))*I36),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ROUND((SUM(BG127:BG233)),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ROUND((SUM(BH127:BH233)),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ROUND((SUM(BI127:BI233)),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 xml:space="preserve">Rekonstrukce odborných učeben ZŠ Karviná - školy III - ZŠ Borovského 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100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002 - Elektro multioborová učebna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4. 9. 2017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104</v>
      </c>
      <c r="D96" s="185"/>
      <c r="E96" s="185"/>
      <c r="F96" s="185"/>
      <c r="G96" s="185"/>
      <c r="H96" s="185"/>
      <c r="I96" s="185"/>
      <c r="J96" s="186" t="s">
        <v>105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106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107</v>
      </c>
    </row>
    <row r="99" s="9" customFormat="1" ht="24.96" customHeight="1">
      <c r="A99" s="9"/>
      <c r="B99" s="188"/>
      <c r="C99" s="189"/>
      <c r="D99" s="190" t="s">
        <v>655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656</v>
      </c>
      <c r="E100" s="191"/>
      <c r="F100" s="191"/>
      <c r="G100" s="191"/>
      <c r="H100" s="191"/>
      <c r="I100" s="191"/>
      <c r="J100" s="192">
        <f>J167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657</v>
      </c>
      <c r="E101" s="191"/>
      <c r="F101" s="191"/>
      <c r="G101" s="191"/>
      <c r="H101" s="191"/>
      <c r="I101" s="191"/>
      <c r="J101" s="192">
        <f>J176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658</v>
      </c>
      <c r="E102" s="191"/>
      <c r="F102" s="191"/>
      <c r="G102" s="191"/>
      <c r="H102" s="191"/>
      <c r="I102" s="191"/>
      <c r="J102" s="192">
        <f>J219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8"/>
      <c r="C103" s="189"/>
      <c r="D103" s="190" t="s">
        <v>659</v>
      </c>
      <c r="E103" s="191"/>
      <c r="F103" s="191"/>
      <c r="G103" s="191"/>
      <c r="H103" s="191"/>
      <c r="I103" s="191"/>
      <c r="J103" s="192">
        <f>J224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8"/>
      <c r="C104" s="189"/>
      <c r="D104" s="190" t="s">
        <v>660</v>
      </c>
      <c r="E104" s="191"/>
      <c r="F104" s="191"/>
      <c r="G104" s="191"/>
      <c r="H104" s="191"/>
      <c r="I104" s="191"/>
      <c r="J104" s="192">
        <f>J228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661</v>
      </c>
      <c r="E105" s="196"/>
      <c r="F105" s="196"/>
      <c r="G105" s="196"/>
      <c r="H105" s="196"/>
      <c r="I105" s="196"/>
      <c r="J105" s="197">
        <f>J229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83" t="str">
        <f>E7</f>
        <v xml:space="preserve">Rekonstrukce odborných učeben ZŠ Karviná - školy III - ZŠ Borovského  stavba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99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23.25" customHeight="1">
      <c r="A117" s="38"/>
      <c r="B117" s="39"/>
      <c r="C117" s="40"/>
      <c r="D117" s="40"/>
      <c r="E117" s="183" t="s">
        <v>100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 xml:space="preserve">002 - Elektro multioborová učebna 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79" t="str">
        <f>IF(J14="","",J14)</f>
        <v>4. 9. 2017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129</v>
      </c>
      <c r="D126" s="202" t="s">
        <v>58</v>
      </c>
      <c r="E126" s="202" t="s">
        <v>54</v>
      </c>
      <c r="F126" s="202" t="s">
        <v>55</v>
      </c>
      <c r="G126" s="202" t="s">
        <v>130</v>
      </c>
      <c r="H126" s="202" t="s">
        <v>131</v>
      </c>
      <c r="I126" s="202" t="s">
        <v>132</v>
      </c>
      <c r="J126" s="202" t="s">
        <v>105</v>
      </c>
      <c r="K126" s="203" t="s">
        <v>133</v>
      </c>
      <c r="L126" s="204"/>
      <c r="M126" s="100" t="s">
        <v>1</v>
      </c>
      <c r="N126" s="101" t="s">
        <v>37</v>
      </c>
      <c r="O126" s="101" t="s">
        <v>134</v>
      </c>
      <c r="P126" s="101" t="s">
        <v>135</v>
      </c>
      <c r="Q126" s="101" t="s">
        <v>136</v>
      </c>
      <c r="R126" s="101" t="s">
        <v>137</v>
      </c>
      <c r="S126" s="101" t="s">
        <v>138</v>
      </c>
      <c r="T126" s="102" t="s">
        <v>139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140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P128+P167+P176+P219+P224+P228</f>
        <v>0</v>
      </c>
      <c r="Q127" s="104"/>
      <c r="R127" s="207">
        <f>R128+R167+R176+R219+R224+R228</f>
        <v>0</v>
      </c>
      <c r="S127" s="104"/>
      <c r="T127" s="208">
        <f>T128+T167+T176+T219+T224+T228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107</v>
      </c>
      <c r="BK127" s="209">
        <f>BK128+BK167+BK176+BK219+BK224+BK228</f>
        <v>0</v>
      </c>
    </row>
    <row r="128" s="12" customFormat="1" ht="25.92" customHeight="1">
      <c r="A128" s="12"/>
      <c r="B128" s="210"/>
      <c r="C128" s="211"/>
      <c r="D128" s="212" t="s">
        <v>72</v>
      </c>
      <c r="E128" s="213" t="s">
        <v>662</v>
      </c>
      <c r="F128" s="213" t="s">
        <v>663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SUM(P129:P166)</f>
        <v>0</v>
      </c>
      <c r="Q128" s="218"/>
      <c r="R128" s="219">
        <f>SUM(R129:R166)</f>
        <v>0</v>
      </c>
      <c r="S128" s="218"/>
      <c r="T128" s="220">
        <f>SUM(T129:T166)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73</v>
      </c>
      <c r="AY128" s="221" t="s">
        <v>143</v>
      </c>
      <c r="BK128" s="223">
        <f>SUM(BK129:BK166)</f>
        <v>0</v>
      </c>
    </row>
    <row r="129" s="2" customFormat="1" ht="14.4" customHeight="1">
      <c r="A129" s="38"/>
      <c r="B129" s="39"/>
      <c r="C129" s="226" t="s">
        <v>80</v>
      </c>
      <c r="D129" s="226" t="s">
        <v>146</v>
      </c>
      <c r="E129" s="227" t="s">
        <v>80</v>
      </c>
      <c r="F129" s="228" t="s">
        <v>664</v>
      </c>
      <c r="G129" s="229" t="s">
        <v>200</v>
      </c>
      <c r="H129" s="230">
        <v>25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151</v>
      </c>
      <c r="AT129" s="237" t="s">
        <v>146</v>
      </c>
      <c r="AU129" s="237" t="s">
        <v>80</v>
      </c>
      <c r="AY129" s="17" t="s">
        <v>143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151</v>
      </c>
      <c r="BM129" s="237" t="s">
        <v>83</v>
      </c>
    </row>
    <row r="130" s="2" customFormat="1">
      <c r="A130" s="38"/>
      <c r="B130" s="39"/>
      <c r="C130" s="40"/>
      <c r="D130" s="241" t="s">
        <v>261</v>
      </c>
      <c r="E130" s="40"/>
      <c r="F130" s="261" t="s">
        <v>665</v>
      </c>
      <c r="G130" s="40"/>
      <c r="H130" s="40"/>
      <c r="I130" s="262"/>
      <c r="J130" s="40"/>
      <c r="K130" s="40"/>
      <c r="L130" s="44"/>
      <c r="M130" s="263"/>
      <c r="N130" s="26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261</v>
      </c>
      <c r="AU130" s="17" t="s">
        <v>80</v>
      </c>
    </row>
    <row r="131" s="2" customFormat="1" ht="14.4" customHeight="1">
      <c r="A131" s="38"/>
      <c r="B131" s="39"/>
      <c r="C131" s="226" t="s">
        <v>83</v>
      </c>
      <c r="D131" s="226" t="s">
        <v>146</v>
      </c>
      <c r="E131" s="227" t="s">
        <v>83</v>
      </c>
      <c r="F131" s="228" t="s">
        <v>666</v>
      </c>
      <c r="G131" s="229" t="s">
        <v>200</v>
      </c>
      <c r="H131" s="230">
        <v>5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38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151</v>
      </c>
      <c r="AT131" s="237" t="s">
        <v>146</v>
      </c>
      <c r="AU131" s="237" t="s">
        <v>80</v>
      </c>
      <c r="AY131" s="17" t="s">
        <v>143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151</v>
      </c>
      <c r="BM131" s="237" t="s">
        <v>151</v>
      </c>
    </row>
    <row r="132" s="2" customFormat="1">
      <c r="A132" s="38"/>
      <c r="B132" s="39"/>
      <c r="C132" s="40"/>
      <c r="D132" s="241" t="s">
        <v>261</v>
      </c>
      <c r="E132" s="40"/>
      <c r="F132" s="261" t="s">
        <v>665</v>
      </c>
      <c r="G132" s="40"/>
      <c r="H132" s="40"/>
      <c r="I132" s="262"/>
      <c r="J132" s="40"/>
      <c r="K132" s="40"/>
      <c r="L132" s="44"/>
      <c r="M132" s="263"/>
      <c r="N132" s="26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261</v>
      </c>
      <c r="AU132" s="17" t="s">
        <v>80</v>
      </c>
    </row>
    <row r="133" s="2" customFormat="1" ht="14.4" customHeight="1">
      <c r="A133" s="38"/>
      <c r="B133" s="39"/>
      <c r="C133" s="226" t="s">
        <v>158</v>
      </c>
      <c r="D133" s="226" t="s">
        <v>146</v>
      </c>
      <c r="E133" s="227" t="s">
        <v>158</v>
      </c>
      <c r="F133" s="228" t="s">
        <v>667</v>
      </c>
      <c r="G133" s="229" t="s">
        <v>200</v>
      </c>
      <c r="H133" s="230">
        <v>10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151</v>
      </c>
      <c r="AT133" s="237" t="s">
        <v>146</v>
      </c>
      <c r="AU133" s="237" t="s">
        <v>80</v>
      </c>
      <c r="AY133" s="17" t="s">
        <v>143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151</v>
      </c>
      <c r="BM133" s="237" t="s">
        <v>144</v>
      </c>
    </row>
    <row r="134" s="2" customFormat="1">
      <c r="A134" s="38"/>
      <c r="B134" s="39"/>
      <c r="C134" s="40"/>
      <c r="D134" s="241" t="s">
        <v>261</v>
      </c>
      <c r="E134" s="40"/>
      <c r="F134" s="261" t="s">
        <v>665</v>
      </c>
      <c r="G134" s="40"/>
      <c r="H134" s="40"/>
      <c r="I134" s="262"/>
      <c r="J134" s="40"/>
      <c r="K134" s="40"/>
      <c r="L134" s="44"/>
      <c r="M134" s="263"/>
      <c r="N134" s="26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261</v>
      </c>
      <c r="AU134" s="17" t="s">
        <v>80</v>
      </c>
    </row>
    <row r="135" s="2" customFormat="1" ht="14.4" customHeight="1">
      <c r="A135" s="38"/>
      <c r="B135" s="39"/>
      <c r="C135" s="226" t="s">
        <v>151</v>
      </c>
      <c r="D135" s="226" t="s">
        <v>146</v>
      </c>
      <c r="E135" s="227" t="s">
        <v>151</v>
      </c>
      <c r="F135" s="228" t="s">
        <v>668</v>
      </c>
      <c r="G135" s="229" t="s">
        <v>669</v>
      </c>
      <c r="H135" s="230">
        <v>7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151</v>
      </c>
      <c r="AT135" s="237" t="s">
        <v>146</v>
      </c>
      <c r="AU135" s="237" t="s">
        <v>80</v>
      </c>
      <c r="AY135" s="17" t="s">
        <v>143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151</v>
      </c>
      <c r="BM135" s="237" t="s">
        <v>180</v>
      </c>
    </row>
    <row r="136" s="2" customFormat="1">
      <c r="A136" s="38"/>
      <c r="B136" s="39"/>
      <c r="C136" s="40"/>
      <c r="D136" s="241" t="s">
        <v>261</v>
      </c>
      <c r="E136" s="40"/>
      <c r="F136" s="261" t="s">
        <v>665</v>
      </c>
      <c r="G136" s="40"/>
      <c r="H136" s="40"/>
      <c r="I136" s="262"/>
      <c r="J136" s="40"/>
      <c r="K136" s="40"/>
      <c r="L136" s="44"/>
      <c r="M136" s="263"/>
      <c r="N136" s="26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261</v>
      </c>
      <c r="AU136" s="17" t="s">
        <v>80</v>
      </c>
    </row>
    <row r="137" s="2" customFormat="1" ht="14.4" customHeight="1">
      <c r="A137" s="38"/>
      <c r="B137" s="39"/>
      <c r="C137" s="226" t="s">
        <v>168</v>
      </c>
      <c r="D137" s="226" t="s">
        <v>146</v>
      </c>
      <c r="E137" s="227" t="s">
        <v>144</v>
      </c>
      <c r="F137" s="228" t="s">
        <v>670</v>
      </c>
      <c r="G137" s="229" t="s">
        <v>669</v>
      </c>
      <c r="H137" s="230">
        <v>3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151</v>
      </c>
      <c r="AT137" s="237" t="s">
        <v>146</v>
      </c>
      <c r="AU137" s="237" t="s">
        <v>80</v>
      </c>
      <c r="AY137" s="17" t="s">
        <v>143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151</v>
      </c>
      <c r="BM137" s="237" t="s">
        <v>189</v>
      </c>
    </row>
    <row r="138" s="2" customFormat="1">
      <c r="A138" s="38"/>
      <c r="B138" s="39"/>
      <c r="C138" s="40"/>
      <c r="D138" s="241" t="s">
        <v>261</v>
      </c>
      <c r="E138" s="40"/>
      <c r="F138" s="261" t="s">
        <v>665</v>
      </c>
      <c r="G138" s="40"/>
      <c r="H138" s="40"/>
      <c r="I138" s="262"/>
      <c r="J138" s="40"/>
      <c r="K138" s="40"/>
      <c r="L138" s="44"/>
      <c r="M138" s="263"/>
      <c r="N138" s="26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261</v>
      </c>
      <c r="AU138" s="17" t="s">
        <v>80</v>
      </c>
    </row>
    <row r="139" s="2" customFormat="1" ht="14.4" customHeight="1">
      <c r="A139" s="38"/>
      <c r="B139" s="39"/>
      <c r="C139" s="226" t="s">
        <v>144</v>
      </c>
      <c r="D139" s="226" t="s">
        <v>146</v>
      </c>
      <c r="E139" s="227" t="s">
        <v>176</v>
      </c>
      <c r="F139" s="228" t="s">
        <v>671</v>
      </c>
      <c r="G139" s="229" t="s">
        <v>669</v>
      </c>
      <c r="H139" s="230">
        <v>10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38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151</v>
      </c>
      <c r="AT139" s="237" t="s">
        <v>146</v>
      </c>
      <c r="AU139" s="237" t="s">
        <v>80</v>
      </c>
      <c r="AY139" s="17" t="s">
        <v>143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151</v>
      </c>
      <c r="BM139" s="237" t="s">
        <v>197</v>
      </c>
    </row>
    <row r="140" s="2" customFormat="1">
      <c r="A140" s="38"/>
      <c r="B140" s="39"/>
      <c r="C140" s="40"/>
      <c r="D140" s="241" t="s">
        <v>261</v>
      </c>
      <c r="E140" s="40"/>
      <c r="F140" s="261" t="s">
        <v>665</v>
      </c>
      <c r="G140" s="40"/>
      <c r="H140" s="40"/>
      <c r="I140" s="262"/>
      <c r="J140" s="40"/>
      <c r="K140" s="40"/>
      <c r="L140" s="44"/>
      <c r="M140" s="263"/>
      <c r="N140" s="26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261</v>
      </c>
      <c r="AU140" s="17" t="s">
        <v>80</v>
      </c>
    </row>
    <row r="141" s="2" customFormat="1" ht="14.4" customHeight="1">
      <c r="A141" s="38"/>
      <c r="B141" s="39"/>
      <c r="C141" s="226" t="s">
        <v>180</v>
      </c>
      <c r="D141" s="226" t="s">
        <v>146</v>
      </c>
      <c r="E141" s="227" t="s">
        <v>184</v>
      </c>
      <c r="F141" s="228" t="s">
        <v>672</v>
      </c>
      <c r="G141" s="229" t="s">
        <v>669</v>
      </c>
      <c r="H141" s="230">
        <v>2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151</v>
      </c>
      <c r="AT141" s="237" t="s">
        <v>146</v>
      </c>
      <c r="AU141" s="237" t="s">
        <v>80</v>
      </c>
      <c r="AY141" s="17" t="s">
        <v>143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151</v>
      </c>
      <c r="BM141" s="237" t="s">
        <v>219</v>
      </c>
    </row>
    <row r="142" s="2" customFormat="1">
      <c r="A142" s="38"/>
      <c r="B142" s="39"/>
      <c r="C142" s="40"/>
      <c r="D142" s="241" t="s">
        <v>261</v>
      </c>
      <c r="E142" s="40"/>
      <c r="F142" s="261" t="s">
        <v>665</v>
      </c>
      <c r="G142" s="40"/>
      <c r="H142" s="40"/>
      <c r="I142" s="262"/>
      <c r="J142" s="40"/>
      <c r="K142" s="40"/>
      <c r="L142" s="44"/>
      <c r="M142" s="263"/>
      <c r="N142" s="264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261</v>
      </c>
      <c r="AU142" s="17" t="s">
        <v>80</v>
      </c>
    </row>
    <row r="143" s="2" customFormat="1" ht="14.4" customHeight="1">
      <c r="A143" s="38"/>
      <c r="B143" s="39"/>
      <c r="C143" s="226" t="s">
        <v>184</v>
      </c>
      <c r="D143" s="226" t="s">
        <v>146</v>
      </c>
      <c r="E143" s="227" t="s">
        <v>189</v>
      </c>
      <c r="F143" s="228" t="s">
        <v>673</v>
      </c>
      <c r="G143" s="229" t="s">
        <v>669</v>
      </c>
      <c r="H143" s="230">
        <v>3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151</v>
      </c>
      <c r="AT143" s="237" t="s">
        <v>146</v>
      </c>
      <c r="AU143" s="237" t="s">
        <v>80</v>
      </c>
      <c r="AY143" s="17" t="s">
        <v>143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151</v>
      </c>
      <c r="BM143" s="237" t="s">
        <v>229</v>
      </c>
    </row>
    <row r="144" s="2" customFormat="1">
      <c r="A144" s="38"/>
      <c r="B144" s="39"/>
      <c r="C144" s="40"/>
      <c r="D144" s="241" t="s">
        <v>261</v>
      </c>
      <c r="E144" s="40"/>
      <c r="F144" s="261" t="s">
        <v>665</v>
      </c>
      <c r="G144" s="40"/>
      <c r="H144" s="40"/>
      <c r="I144" s="262"/>
      <c r="J144" s="40"/>
      <c r="K144" s="40"/>
      <c r="L144" s="44"/>
      <c r="M144" s="263"/>
      <c r="N144" s="264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261</v>
      </c>
      <c r="AU144" s="17" t="s">
        <v>80</v>
      </c>
    </row>
    <row r="145" s="2" customFormat="1" ht="14.4" customHeight="1">
      <c r="A145" s="38"/>
      <c r="B145" s="39"/>
      <c r="C145" s="226" t="s">
        <v>189</v>
      </c>
      <c r="D145" s="226" t="s">
        <v>146</v>
      </c>
      <c r="E145" s="227" t="s">
        <v>197</v>
      </c>
      <c r="F145" s="228" t="s">
        <v>674</v>
      </c>
      <c r="G145" s="229" t="s">
        <v>669</v>
      </c>
      <c r="H145" s="230">
        <v>2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151</v>
      </c>
      <c r="AT145" s="237" t="s">
        <v>146</v>
      </c>
      <c r="AU145" s="237" t="s">
        <v>80</v>
      </c>
      <c r="AY145" s="17" t="s">
        <v>143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151</v>
      </c>
      <c r="BM145" s="237" t="s">
        <v>239</v>
      </c>
    </row>
    <row r="146" s="2" customFormat="1">
      <c r="A146" s="38"/>
      <c r="B146" s="39"/>
      <c r="C146" s="40"/>
      <c r="D146" s="241" t="s">
        <v>261</v>
      </c>
      <c r="E146" s="40"/>
      <c r="F146" s="261" t="s">
        <v>665</v>
      </c>
      <c r="G146" s="40"/>
      <c r="H146" s="40"/>
      <c r="I146" s="262"/>
      <c r="J146" s="40"/>
      <c r="K146" s="40"/>
      <c r="L146" s="44"/>
      <c r="M146" s="263"/>
      <c r="N146" s="26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261</v>
      </c>
      <c r="AU146" s="17" t="s">
        <v>80</v>
      </c>
    </row>
    <row r="147" s="2" customFormat="1" ht="14.4" customHeight="1">
      <c r="A147" s="38"/>
      <c r="B147" s="39"/>
      <c r="C147" s="226" t="s">
        <v>193</v>
      </c>
      <c r="D147" s="226" t="s">
        <v>146</v>
      </c>
      <c r="E147" s="227" t="s">
        <v>203</v>
      </c>
      <c r="F147" s="228" t="s">
        <v>675</v>
      </c>
      <c r="G147" s="229" t="s">
        <v>669</v>
      </c>
      <c r="H147" s="230">
        <v>1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151</v>
      </c>
      <c r="AT147" s="237" t="s">
        <v>146</v>
      </c>
      <c r="AU147" s="237" t="s">
        <v>80</v>
      </c>
      <c r="AY147" s="17" t="s">
        <v>143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151</v>
      </c>
      <c r="BM147" s="237" t="s">
        <v>248</v>
      </c>
    </row>
    <row r="148" s="2" customFormat="1">
      <c r="A148" s="38"/>
      <c r="B148" s="39"/>
      <c r="C148" s="40"/>
      <c r="D148" s="241" t="s">
        <v>261</v>
      </c>
      <c r="E148" s="40"/>
      <c r="F148" s="261" t="s">
        <v>665</v>
      </c>
      <c r="G148" s="40"/>
      <c r="H148" s="40"/>
      <c r="I148" s="262"/>
      <c r="J148" s="40"/>
      <c r="K148" s="40"/>
      <c r="L148" s="44"/>
      <c r="M148" s="263"/>
      <c r="N148" s="26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261</v>
      </c>
      <c r="AU148" s="17" t="s">
        <v>80</v>
      </c>
    </row>
    <row r="149" s="2" customFormat="1" ht="14.4" customHeight="1">
      <c r="A149" s="38"/>
      <c r="B149" s="39"/>
      <c r="C149" s="226" t="s">
        <v>197</v>
      </c>
      <c r="D149" s="226" t="s">
        <v>146</v>
      </c>
      <c r="E149" s="227" t="s">
        <v>224</v>
      </c>
      <c r="F149" s="228" t="s">
        <v>676</v>
      </c>
      <c r="G149" s="229" t="s">
        <v>669</v>
      </c>
      <c r="H149" s="230">
        <v>1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151</v>
      </c>
      <c r="AT149" s="237" t="s">
        <v>146</v>
      </c>
      <c r="AU149" s="237" t="s">
        <v>80</v>
      </c>
      <c r="AY149" s="17" t="s">
        <v>143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151</v>
      </c>
      <c r="BM149" s="237" t="s">
        <v>257</v>
      </c>
    </row>
    <row r="150" s="2" customFormat="1">
      <c r="A150" s="38"/>
      <c r="B150" s="39"/>
      <c r="C150" s="40"/>
      <c r="D150" s="241" t="s">
        <v>261</v>
      </c>
      <c r="E150" s="40"/>
      <c r="F150" s="261" t="s">
        <v>665</v>
      </c>
      <c r="G150" s="40"/>
      <c r="H150" s="40"/>
      <c r="I150" s="262"/>
      <c r="J150" s="40"/>
      <c r="K150" s="40"/>
      <c r="L150" s="44"/>
      <c r="M150" s="263"/>
      <c r="N150" s="264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261</v>
      </c>
      <c r="AU150" s="17" t="s">
        <v>80</v>
      </c>
    </row>
    <row r="151" s="2" customFormat="1" ht="14.4" customHeight="1">
      <c r="A151" s="38"/>
      <c r="B151" s="39"/>
      <c r="C151" s="226" t="s">
        <v>203</v>
      </c>
      <c r="D151" s="226" t="s">
        <v>146</v>
      </c>
      <c r="E151" s="227" t="s">
        <v>234</v>
      </c>
      <c r="F151" s="228" t="s">
        <v>677</v>
      </c>
      <c r="G151" s="229" t="s">
        <v>669</v>
      </c>
      <c r="H151" s="230">
        <v>2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151</v>
      </c>
      <c r="AT151" s="237" t="s">
        <v>146</v>
      </c>
      <c r="AU151" s="237" t="s">
        <v>80</v>
      </c>
      <c r="AY151" s="17" t="s">
        <v>143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151</v>
      </c>
      <c r="BM151" s="237" t="s">
        <v>271</v>
      </c>
    </row>
    <row r="152" s="2" customFormat="1">
      <c r="A152" s="38"/>
      <c r="B152" s="39"/>
      <c r="C152" s="40"/>
      <c r="D152" s="241" t="s">
        <v>261</v>
      </c>
      <c r="E152" s="40"/>
      <c r="F152" s="261" t="s">
        <v>665</v>
      </c>
      <c r="G152" s="40"/>
      <c r="H152" s="40"/>
      <c r="I152" s="262"/>
      <c r="J152" s="40"/>
      <c r="K152" s="40"/>
      <c r="L152" s="44"/>
      <c r="M152" s="263"/>
      <c r="N152" s="264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261</v>
      </c>
      <c r="AU152" s="17" t="s">
        <v>80</v>
      </c>
    </row>
    <row r="153" s="2" customFormat="1" ht="14.4" customHeight="1">
      <c r="A153" s="38"/>
      <c r="B153" s="39"/>
      <c r="C153" s="226" t="s">
        <v>208</v>
      </c>
      <c r="D153" s="226" t="s">
        <v>146</v>
      </c>
      <c r="E153" s="227" t="s">
        <v>7</v>
      </c>
      <c r="F153" s="228" t="s">
        <v>678</v>
      </c>
      <c r="G153" s="229" t="s">
        <v>669</v>
      </c>
      <c r="H153" s="230">
        <v>18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151</v>
      </c>
      <c r="AT153" s="237" t="s">
        <v>146</v>
      </c>
      <c r="AU153" s="237" t="s">
        <v>80</v>
      </c>
      <c r="AY153" s="17" t="s">
        <v>143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80</v>
      </c>
      <c r="BK153" s="238">
        <f>ROUND(I153*H153,2)</f>
        <v>0</v>
      </c>
      <c r="BL153" s="17" t="s">
        <v>151</v>
      </c>
      <c r="BM153" s="237" t="s">
        <v>280</v>
      </c>
    </row>
    <row r="154" s="2" customFormat="1">
      <c r="A154" s="38"/>
      <c r="B154" s="39"/>
      <c r="C154" s="40"/>
      <c r="D154" s="241" t="s">
        <v>261</v>
      </c>
      <c r="E154" s="40"/>
      <c r="F154" s="261" t="s">
        <v>665</v>
      </c>
      <c r="G154" s="40"/>
      <c r="H154" s="40"/>
      <c r="I154" s="262"/>
      <c r="J154" s="40"/>
      <c r="K154" s="40"/>
      <c r="L154" s="44"/>
      <c r="M154" s="263"/>
      <c r="N154" s="26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261</v>
      </c>
      <c r="AU154" s="17" t="s">
        <v>80</v>
      </c>
    </row>
    <row r="155" s="2" customFormat="1" ht="14.4" customHeight="1">
      <c r="A155" s="38"/>
      <c r="B155" s="39"/>
      <c r="C155" s="226" t="s">
        <v>8</v>
      </c>
      <c r="D155" s="226" t="s">
        <v>146</v>
      </c>
      <c r="E155" s="227" t="s">
        <v>248</v>
      </c>
      <c r="F155" s="228" t="s">
        <v>679</v>
      </c>
      <c r="G155" s="229" t="s">
        <v>200</v>
      </c>
      <c r="H155" s="230">
        <v>90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151</v>
      </c>
      <c r="AT155" s="237" t="s">
        <v>146</v>
      </c>
      <c r="AU155" s="237" t="s">
        <v>80</v>
      </c>
      <c r="AY155" s="17" t="s">
        <v>143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151</v>
      </c>
      <c r="BM155" s="237" t="s">
        <v>290</v>
      </c>
    </row>
    <row r="156" s="2" customFormat="1">
      <c r="A156" s="38"/>
      <c r="B156" s="39"/>
      <c r="C156" s="40"/>
      <c r="D156" s="241" t="s">
        <v>261</v>
      </c>
      <c r="E156" s="40"/>
      <c r="F156" s="261" t="s">
        <v>665</v>
      </c>
      <c r="G156" s="40"/>
      <c r="H156" s="40"/>
      <c r="I156" s="262"/>
      <c r="J156" s="40"/>
      <c r="K156" s="40"/>
      <c r="L156" s="44"/>
      <c r="M156" s="263"/>
      <c r="N156" s="264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261</v>
      </c>
      <c r="AU156" s="17" t="s">
        <v>80</v>
      </c>
    </row>
    <row r="157" s="2" customFormat="1" ht="14.4" customHeight="1">
      <c r="A157" s="38"/>
      <c r="B157" s="39"/>
      <c r="C157" s="226" t="s">
        <v>219</v>
      </c>
      <c r="D157" s="226" t="s">
        <v>146</v>
      </c>
      <c r="E157" s="227" t="s">
        <v>252</v>
      </c>
      <c r="F157" s="228" t="s">
        <v>680</v>
      </c>
      <c r="G157" s="229" t="s">
        <v>200</v>
      </c>
      <c r="H157" s="230">
        <v>9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151</v>
      </c>
      <c r="AT157" s="237" t="s">
        <v>146</v>
      </c>
      <c r="AU157" s="237" t="s">
        <v>80</v>
      </c>
      <c r="AY157" s="17" t="s">
        <v>143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151</v>
      </c>
      <c r="BM157" s="237" t="s">
        <v>302</v>
      </c>
    </row>
    <row r="158" s="2" customFormat="1">
      <c r="A158" s="38"/>
      <c r="B158" s="39"/>
      <c r="C158" s="40"/>
      <c r="D158" s="241" t="s">
        <v>261</v>
      </c>
      <c r="E158" s="40"/>
      <c r="F158" s="261" t="s">
        <v>665</v>
      </c>
      <c r="G158" s="40"/>
      <c r="H158" s="40"/>
      <c r="I158" s="262"/>
      <c r="J158" s="40"/>
      <c r="K158" s="40"/>
      <c r="L158" s="44"/>
      <c r="M158" s="263"/>
      <c r="N158" s="264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261</v>
      </c>
      <c r="AU158" s="17" t="s">
        <v>80</v>
      </c>
    </row>
    <row r="159" s="2" customFormat="1" ht="14.4" customHeight="1">
      <c r="A159" s="38"/>
      <c r="B159" s="39"/>
      <c r="C159" s="226" t="s">
        <v>224</v>
      </c>
      <c r="D159" s="226" t="s">
        <v>146</v>
      </c>
      <c r="E159" s="227" t="s">
        <v>257</v>
      </c>
      <c r="F159" s="228" t="s">
        <v>681</v>
      </c>
      <c r="G159" s="229" t="s">
        <v>200</v>
      </c>
      <c r="H159" s="230">
        <v>200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151</v>
      </c>
      <c r="AT159" s="237" t="s">
        <v>146</v>
      </c>
      <c r="AU159" s="237" t="s">
        <v>80</v>
      </c>
      <c r="AY159" s="17" t="s">
        <v>143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151</v>
      </c>
      <c r="BM159" s="237" t="s">
        <v>311</v>
      </c>
    </row>
    <row r="160" s="2" customFormat="1">
      <c r="A160" s="38"/>
      <c r="B160" s="39"/>
      <c r="C160" s="40"/>
      <c r="D160" s="241" t="s">
        <v>261</v>
      </c>
      <c r="E160" s="40"/>
      <c r="F160" s="261" t="s">
        <v>665</v>
      </c>
      <c r="G160" s="40"/>
      <c r="H160" s="40"/>
      <c r="I160" s="262"/>
      <c r="J160" s="40"/>
      <c r="K160" s="40"/>
      <c r="L160" s="44"/>
      <c r="M160" s="263"/>
      <c r="N160" s="26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261</v>
      </c>
      <c r="AU160" s="17" t="s">
        <v>80</v>
      </c>
    </row>
    <row r="161" s="2" customFormat="1" ht="14.4" customHeight="1">
      <c r="A161" s="38"/>
      <c r="B161" s="39"/>
      <c r="C161" s="226" t="s">
        <v>229</v>
      </c>
      <c r="D161" s="226" t="s">
        <v>146</v>
      </c>
      <c r="E161" s="227" t="s">
        <v>271</v>
      </c>
      <c r="F161" s="228" t="s">
        <v>682</v>
      </c>
      <c r="G161" s="229" t="s">
        <v>200</v>
      </c>
      <c r="H161" s="230">
        <v>12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151</v>
      </c>
      <c r="AT161" s="237" t="s">
        <v>146</v>
      </c>
      <c r="AU161" s="237" t="s">
        <v>80</v>
      </c>
      <c r="AY161" s="17" t="s">
        <v>143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151</v>
      </c>
      <c r="BM161" s="237" t="s">
        <v>319</v>
      </c>
    </row>
    <row r="162" s="2" customFormat="1">
      <c r="A162" s="38"/>
      <c r="B162" s="39"/>
      <c r="C162" s="40"/>
      <c r="D162" s="241" t="s">
        <v>261</v>
      </c>
      <c r="E162" s="40"/>
      <c r="F162" s="261" t="s">
        <v>665</v>
      </c>
      <c r="G162" s="40"/>
      <c r="H162" s="40"/>
      <c r="I162" s="262"/>
      <c r="J162" s="40"/>
      <c r="K162" s="40"/>
      <c r="L162" s="44"/>
      <c r="M162" s="263"/>
      <c r="N162" s="264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261</v>
      </c>
      <c r="AU162" s="17" t="s">
        <v>80</v>
      </c>
    </row>
    <row r="163" s="2" customFormat="1" ht="14.4" customHeight="1">
      <c r="A163" s="38"/>
      <c r="B163" s="39"/>
      <c r="C163" s="226" t="s">
        <v>234</v>
      </c>
      <c r="D163" s="226" t="s">
        <v>146</v>
      </c>
      <c r="E163" s="227" t="s">
        <v>276</v>
      </c>
      <c r="F163" s="228" t="s">
        <v>683</v>
      </c>
      <c r="G163" s="229" t="s">
        <v>669</v>
      </c>
      <c r="H163" s="230">
        <v>80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38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151</v>
      </c>
      <c r="AT163" s="237" t="s">
        <v>146</v>
      </c>
      <c r="AU163" s="237" t="s">
        <v>80</v>
      </c>
      <c r="AY163" s="17" t="s">
        <v>143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80</v>
      </c>
      <c r="BK163" s="238">
        <f>ROUND(I163*H163,2)</f>
        <v>0</v>
      </c>
      <c r="BL163" s="17" t="s">
        <v>151</v>
      </c>
      <c r="BM163" s="237" t="s">
        <v>329</v>
      </c>
    </row>
    <row r="164" s="2" customFormat="1">
      <c r="A164" s="38"/>
      <c r="B164" s="39"/>
      <c r="C164" s="40"/>
      <c r="D164" s="241" t="s">
        <v>261</v>
      </c>
      <c r="E164" s="40"/>
      <c r="F164" s="261" t="s">
        <v>665</v>
      </c>
      <c r="G164" s="40"/>
      <c r="H164" s="40"/>
      <c r="I164" s="262"/>
      <c r="J164" s="40"/>
      <c r="K164" s="40"/>
      <c r="L164" s="44"/>
      <c r="M164" s="263"/>
      <c r="N164" s="26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261</v>
      </c>
      <c r="AU164" s="17" t="s">
        <v>80</v>
      </c>
    </row>
    <row r="165" s="2" customFormat="1" ht="14.4" customHeight="1">
      <c r="A165" s="38"/>
      <c r="B165" s="39"/>
      <c r="C165" s="226" t="s">
        <v>239</v>
      </c>
      <c r="D165" s="226" t="s">
        <v>146</v>
      </c>
      <c r="E165" s="227" t="s">
        <v>280</v>
      </c>
      <c r="F165" s="228" t="s">
        <v>684</v>
      </c>
      <c r="G165" s="229" t="s">
        <v>669</v>
      </c>
      <c r="H165" s="230">
        <v>1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151</v>
      </c>
      <c r="AT165" s="237" t="s">
        <v>146</v>
      </c>
      <c r="AU165" s="237" t="s">
        <v>80</v>
      </c>
      <c r="AY165" s="17" t="s">
        <v>143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151</v>
      </c>
      <c r="BM165" s="237" t="s">
        <v>341</v>
      </c>
    </row>
    <row r="166" s="2" customFormat="1">
      <c r="A166" s="38"/>
      <c r="B166" s="39"/>
      <c r="C166" s="40"/>
      <c r="D166" s="241" t="s">
        <v>261</v>
      </c>
      <c r="E166" s="40"/>
      <c r="F166" s="261" t="s">
        <v>665</v>
      </c>
      <c r="G166" s="40"/>
      <c r="H166" s="40"/>
      <c r="I166" s="262"/>
      <c r="J166" s="40"/>
      <c r="K166" s="40"/>
      <c r="L166" s="44"/>
      <c r="M166" s="263"/>
      <c r="N166" s="264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261</v>
      </c>
      <c r="AU166" s="17" t="s">
        <v>80</v>
      </c>
    </row>
    <row r="167" s="12" customFormat="1" ht="25.92" customHeight="1">
      <c r="A167" s="12"/>
      <c r="B167" s="210"/>
      <c r="C167" s="211"/>
      <c r="D167" s="212" t="s">
        <v>72</v>
      </c>
      <c r="E167" s="213" t="s">
        <v>685</v>
      </c>
      <c r="F167" s="213" t="s">
        <v>686</v>
      </c>
      <c r="G167" s="211"/>
      <c r="H167" s="211"/>
      <c r="I167" s="214"/>
      <c r="J167" s="215">
        <f>BK167</f>
        <v>0</v>
      </c>
      <c r="K167" s="211"/>
      <c r="L167" s="216"/>
      <c r="M167" s="217"/>
      <c r="N167" s="218"/>
      <c r="O167" s="218"/>
      <c r="P167" s="219">
        <f>SUM(P168:P175)</f>
        <v>0</v>
      </c>
      <c r="Q167" s="218"/>
      <c r="R167" s="219">
        <f>SUM(R168:R175)</f>
        <v>0</v>
      </c>
      <c r="S167" s="218"/>
      <c r="T167" s="220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80</v>
      </c>
      <c r="AT167" s="222" t="s">
        <v>72</v>
      </c>
      <c r="AU167" s="222" t="s">
        <v>73</v>
      </c>
      <c r="AY167" s="221" t="s">
        <v>143</v>
      </c>
      <c r="BK167" s="223">
        <f>SUM(BK168:BK175)</f>
        <v>0</v>
      </c>
    </row>
    <row r="168" s="2" customFormat="1" ht="14.4" customHeight="1">
      <c r="A168" s="38"/>
      <c r="B168" s="39"/>
      <c r="C168" s="226" t="s">
        <v>7</v>
      </c>
      <c r="D168" s="226" t="s">
        <v>146</v>
      </c>
      <c r="E168" s="227" t="s">
        <v>687</v>
      </c>
      <c r="F168" s="228" t="s">
        <v>688</v>
      </c>
      <c r="G168" s="229" t="s">
        <v>669</v>
      </c>
      <c r="H168" s="230">
        <v>1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151</v>
      </c>
      <c r="AT168" s="237" t="s">
        <v>146</v>
      </c>
      <c r="AU168" s="237" t="s">
        <v>80</v>
      </c>
      <c r="AY168" s="17" t="s">
        <v>143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151</v>
      </c>
      <c r="BM168" s="237" t="s">
        <v>351</v>
      </c>
    </row>
    <row r="169" s="2" customFormat="1">
      <c r="A169" s="38"/>
      <c r="B169" s="39"/>
      <c r="C169" s="40"/>
      <c r="D169" s="241" t="s">
        <v>261</v>
      </c>
      <c r="E169" s="40"/>
      <c r="F169" s="261" t="s">
        <v>665</v>
      </c>
      <c r="G169" s="40"/>
      <c r="H169" s="40"/>
      <c r="I169" s="262"/>
      <c r="J169" s="40"/>
      <c r="K169" s="40"/>
      <c r="L169" s="44"/>
      <c r="M169" s="263"/>
      <c r="N169" s="264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261</v>
      </c>
      <c r="AU169" s="17" t="s">
        <v>80</v>
      </c>
    </row>
    <row r="170" s="2" customFormat="1" ht="14.4" customHeight="1">
      <c r="A170" s="38"/>
      <c r="B170" s="39"/>
      <c r="C170" s="226" t="s">
        <v>248</v>
      </c>
      <c r="D170" s="226" t="s">
        <v>146</v>
      </c>
      <c r="E170" s="227" t="s">
        <v>689</v>
      </c>
      <c r="F170" s="228" t="s">
        <v>690</v>
      </c>
      <c r="G170" s="229" t="s">
        <v>669</v>
      </c>
      <c r="H170" s="230">
        <v>15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38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151</v>
      </c>
      <c r="AT170" s="237" t="s">
        <v>146</v>
      </c>
      <c r="AU170" s="237" t="s">
        <v>80</v>
      </c>
      <c r="AY170" s="17" t="s">
        <v>143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80</v>
      </c>
      <c r="BK170" s="238">
        <f>ROUND(I170*H170,2)</f>
        <v>0</v>
      </c>
      <c r="BL170" s="17" t="s">
        <v>151</v>
      </c>
      <c r="BM170" s="237" t="s">
        <v>363</v>
      </c>
    </row>
    <row r="171" s="2" customFormat="1">
      <c r="A171" s="38"/>
      <c r="B171" s="39"/>
      <c r="C171" s="40"/>
      <c r="D171" s="241" t="s">
        <v>261</v>
      </c>
      <c r="E171" s="40"/>
      <c r="F171" s="261" t="s">
        <v>665</v>
      </c>
      <c r="G171" s="40"/>
      <c r="H171" s="40"/>
      <c r="I171" s="262"/>
      <c r="J171" s="40"/>
      <c r="K171" s="40"/>
      <c r="L171" s="44"/>
      <c r="M171" s="263"/>
      <c r="N171" s="264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261</v>
      </c>
      <c r="AU171" s="17" t="s">
        <v>80</v>
      </c>
    </row>
    <row r="172" s="2" customFormat="1" ht="14.4" customHeight="1">
      <c r="A172" s="38"/>
      <c r="B172" s="39"/>
      <c r="C172" s="226" t="s">
        <v>252</v>
      </c>
      <c r="D172" s="226" t="s">
        <v>146</v>
      </c>
      <c r="E172" s="227" t="s">
        <v>691</v>
      </c>
      <c r="F172" s="228" t="s">
        <v>692</v>
      </c>
      <c r="G172" s="229" t="s">
        <v>200</v>
      </c>
      <c r="H172" s="230">
        <v>30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151</v>
      </c>
      <c r="AT172" s="237" t="s">
        <v>146</v>
      </c>
      <c r="AU172" s="237" t="s">
        <v>80</v>
      </c>
      <c r="AY172" s="17" t="s">
        <v>143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151</v>
      </c>
      <c r="BM172" s="237" t="s">
        <v>371</v>
      </c>
    </row>
    <row r="173" s="2" customFormat="1">
      <c r="A173" s="38"/>
      <c r="B173" s="39"/>
      <c r="C173" s="40"/>
      <c r="D173" s="241" t="s">
        <v>261</v>
      </c>
      <c r="E173" s="40"/>
      <c r="F173" s="261" t="s">
        <v>665</v>
      </c>
      <c r="G173" s="40"/>
      <c r="H173" s="40"/>
      <c r="I173" s="262"/>
      <c r="J173" s="40"/>
      <c r="K173" s="40"/>
      <c r="L173" s="44"/>
      <c r="M173" s="263"/>
      <c r="N173" s="264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261</v>
      </c>
      <c r="AU173" s="17" t="s">
        <v>80</v>
      </c>
    </row>
    <row r="174" s="2" customFormat="1" ht="14.4" customHeight="1">
      <c r="A174" s="38"/>
      <c r="B174" s="39"/>
      <c r="C174" s="226" t="s">
        <v>257</v>
      </c>
      <c r="D174" s="226" t="s">
        <v>146</v>
      </c>
      <c r="E174" s="227" t="s">
        <v>693</v>
      </c>
      <c r="F174" s="228" t="s">
        <v>694</v>
      </c>
      <c r="G174" s="229" t="s">
        <v>200</v>
      </c>
      <c r="H174" s="230">
        <v>6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151</v>
      </c>
      <c r="AT174" s="237" t="s">
        <v>146</v>
      </c>
      <c r="AU174" s="237" t="s">
        <v>80</v>
      </c>
      <c r="AY174" s="17" t="s">
        <v>143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151</v>
      </c>
      <c r="BM174" s="237" t="s">
        <v>381</v>
      </c>
    </row>
    <row r="175" s="2" customFormat="1">
      <c r="A175" s="38"/>
      <c r="B175" s="39"/>
      <c r="C175" s="40"/>
      <c r="D175" s="241" t="s">
        <v>261</v>
      </c>
      <c r="E175" s="40"/>
      <c r="F175" s="261" t="s">
        <v>665</v>
      </c>
      <c r="G175" s="40"/>
      <c r="H175" s="40"/>
      <c r="I175" s="262"/>
      <c r="J175" s="40"/>
      <c r="K175" s="40"/>
      <c r="L175" s="44"/>
      <c r="M175" s="263"/>
      <c r="N175" s="264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261</v>
      </c>
      <c r="AU175" s="17" t="s">
        <v>80</v>
      </c>
    </row>
    <row r="176" s="12" customFormat="1" ht="25.92" customHeight="1">
      <c r="A176" s="12"/>
      <c r="B176" s="210"/>
      <c r="C176" s="211"/>
      <c r="D176" s="212" t="s">
        <v>72</v>
      </c>
      <c r="E176" s="213" t="s">
        <v>695</v>
      </c>
      <c r="F176" s="213" t="s">
        <v>696</v>
      </c>
      <c r="G176" s="211"/>
      <c r="H176" s="211"/>
      <c r="I176" s="214"/>
      <c r="J176" s="215">
        <f>BK176</f>
        <v>0</v>
      </c>
      <c r="K176" s="211"/>
      <c r="L176" s="216"/>
      <c r="M176" s="217"/>
      <c r="N176" s="218"/>
      <c r="O176" s="218"/>
      <c r="P176" s="219">
        <f>SUM(P177:P218)</f>
        <v>0</v>
      </c>
      <c r="Q176" s="218"/>
      <c r="R176" s="219">
        <f>SUM(R177:R218)</f>
        <v>0</v>
      </c>
      <c r="S176" s="218"/>
      <c r="T176" s="220">
        <f>SUM(T177:T218)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80</v>
      </c>
      <c r="AT176" s="222" t="s">
        <v>72</v>
      </c>
      <c r="AU176" s="222" t="s">
        <v>73</v>
      </c>
      <c r="AY176" s="221" t="s">
        <v>143</v>
      </c>
      <c r="BK176" s="223">
        <f>SUM(BK177:BK218)</f>
        <v>0</v>
      </c>
    </row>
    <row r="177" s="2" customFormat="1" ht="14.4" customHeight="1">
      <c r="A177" s="38"/>
      <c r="B177" s="39"/>
      <c r="C177" s="226" t="s">
        <v>266</v>
      </c>
      <c r="D177" s="226" t="s">
        <v>146</v>
      </c>
      <c r="E177" s="227" t="s">
        <v>697</v>
      </c>
      <c r="F177" s="228" t="s">
        <v>698</v>
      </c>
      <c r="G177" s="229" t="s">
        <v>357</v>
      </c>
      <c r="H177" s="230">
        <v>9</v>
      </c>
      <c r="I177" s="231"/>
      <c r="J177" s="232">
        <f>ROUND(I177*H177,2)</f>
        <v>0</v>
      </c>
      <c r="K177" s="228" t="s">
        <v>1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151</v>
      </c>
      <c r="AT177" s="237" t="s">
        <v>146</v>
      </c>
      <c r="AU177" s="237" t="s">
        <v>80</v>
      </c>
      <c r="AY177" s="17" t="s">
        <v>143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151</v>
      </c>
      <c r="BM177" s="237" t="s">
        <v>392</v>
      </c>
    </row>
    <row r="178" s="2" customFormat="1">
      <c r="A178" s="38"/>
      <c r="B178" s="39"/>
      <c r="C178" s="40"/>
      <c r="D178" s="241" t="s">
        <v>261</v>
      </c>
      <c r="E178" s="40"/>
      <c r="F178" s="261" t="s">
        <v>665</v>
      </c>
      <c r="G178" s="40"/>
      <c r="H178" s="40"/>
      <c r="I178" s="262"/>
      <c r="J178" s="40"/>
      <c r="K178" s="40"/>
      <c r="L178" s="44"/>
      <c r="M178" s="263"/>
      <c r="N178" s="264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261</v>
      </c>
      <c r="AU178" s="17" t="s">
        <v>80</v>
      </c>
    </row>
    <row r="179" s="2" customFormat="1" ht="14.4" customHeight="1">
      <c r="A179" s="38"/>
      <c r="B179" s="39"/>
      <c r="C179" s="226" t="s">
        <v>271</v>
      </c>
      <c r="D179" s="226" t="s">
        <v>146</v>
      </c>
      <c r="E179" s="227" t="s">
        <v>699</v>
      </c>
      <c r="F179" s="228" t="s">
        <v>700</v>
      </c>
      <c r="G179" s="229" t="s">
        <v>357</v>
      </c>
      <c r="H179" s="230">
        <v>90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151</v>
      </c>
      <c r="AT179" s="237" t="s">
        <v>146</v>
      </c>
      <c r="AU179" s="237" t="s">
        <v>80</v>
      </c>
      <c r="AY179" s="17" t="s">
        <v>143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151</v>
      </c>
      <c r="BM179" s="237" t="s">
        <v>400</v>
      </c>
    </row>
    <row r="180" s="2" customFormat="1">
      <c r="A180" s="38"/>
      <c r="B180" s="39"/>
      <c r="C180" s="40"/>
      <c r="D180" s="241" t="s">
        <v>261</v>
      </c>
      <c r="E180" s="40"/>
      <c r="F180" s="261" t="s">
        <v>665</v>
      </c>
      <c r="G180" s="40"/>
      <c r="H180" s="40"/>
      <c r="I180" s="262"/>
      <c r="J180" s="40"/>
      <c r="K180" s="40"/>
      <c r="L180" s="44"/>
      <c r="M180" s="263"/>
      <c r="N180" s="26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261</v>
      </c>
      <c r="AU180" s="17" t="s">
        <v>80</v>
      </c>
    </row>
    <row r="181" s="2" customFormat="1" ht="14.4" customHeight="1">
      <c r="A181" s="38"/>
      <c r="B181" s="39"/>
      <c r="C181" s="226" t="s">
        <v>276</v>
      </c>
      <c r="D181" s="226" t="s">
        <v>146</v>
      </c>
      <c r="E181" s="227" t="s">
        <v>701</v>
      </c>
      <c r="F181" s="228" t="s">
        <v>702</v>
      </c>
      <c r="G181" s="229" t="s">
        <v>357</v>
      </c>
      <c r="H181" s="230">
        <v>200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151</v>
      </c>
      <c r="AT181" s="237" t="s">
        <v>146</v>
      </c>
      <c r="AU181" s="237" t="s">
        <v>80</v>
      </c>
      <c r="AY181" s="17" t="s">
        <v>143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80</v>
      </c>
      <c r="BK181" s="238">
        <f>ROUND(I181*H181,2)</f>
        <v>0</v>
      </c>
      <c r="BL181" s="17" t="s">
        <v>151</v>
      </c>
      <c r="BM181" s="237" t="s">
        <v>410</v>
      </c>
    </row>
    <row r="182" s="2" customFormat="1">
      <c r="A182" s="38"/>
      <c r="B182" s="39"/>
      <c r="C182" s="40"/>
      <c r="D182" s="241" t="s">
        <v>261</v>
      </c>
      <c r="E182" s="40"/>
      <c r="F182" s="261" t="s">
        <v>665</v>
      </c>
      <c r="G182" s="40"/>
      <c r="H182" s="40"/>
      <c r="I182" s="262"/>
      <c r="J182" s="40"/>
      <c r="K182" s="40"/>
      <c r="L182" s="44"/>
      <c r="M182" s="263"/>
      <c r="N182" s="264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261</v>
      </c>
      <c r="AU182" s="17" t="s">
        <v>80</v>
      </c>
    </row>
    <row r="183" s="2" customFormat="1" ht="14.4" customHeight="1">
      <c r="A183" s="38"/>
      <c r="B183" s="39"/>
      <c r="C183" s="226" t="s">
        <v>280</v>
      </c>
      <c r="D183" s="226" t="s">
        <v>146</v>
      </c>
      <c r="E183" s="227" t="s">
        <v>168</v>
      </c>
      <c r="F183" s="228" t="s">
        <v>703</v>
      </c>
      <c r="G183" s="229" t="s">
        <v>357</v>
      </c>
      <c r="H183" s="230">
        <v>12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151</v>
      </c>
      <c r="AT183" s="237" t="s">
        <v>146</v>
      </c>
      <c r="AU183" s="237" t="s">
        <v>80</v>
      </c>
      <c r="AY183" s="17" t="s">
        <v>143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151</v>
      </c>
      <c r="BM183" s="237" t="s">
        <v>419</v>
      </c>
    </row>
    <row r="184" s="2" customFormat="1">
      <c r="A184" s="38"/>
      <c r="B184" s="39"/>
      <c r="C184" s="40"/>
      <c r="D184" s="241" t="s">
        <v>261</v>
      </c>
      <c r="E184" s="40"/>
      <c r="F184" s="261" t="s">
        <v>665</v>
      </c>
      <c r="G184" s="40"/>
      <c r="H184" s="40"/>
      <c r="I184" s="262"/>
      <c r="J184" s="40"/>
      <c r="K184" s="40"/>
      <c r="L184" s="44"/>
      <c r="M184" s="263"/>
      <c r="N184" s="264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261</v>
      </c>
      <c r="AU184" s="17" t="s">
        <v>80</v>
      </c>
    </row>
    <row r="185" s="2" customFormat="1" ht="14.4" customHeight="1">
      <c r="A185" s="38"/>
      <c r="B185" s="39"/>
      <c r="C185" s="226" t="s">
        <v>284</v>
      </c>
      <c r="D185" s="226" t="s">
        <v>146</v>
      </c>
      <c r="E185" s="227" t="s">
        <v>704</v>
      </c>
      <c r="F185" s="228" t="s">
        <v>705</v>
      </c>
      <c r="G185" s="229" t="s">
        <v>706</v>
      </c>
      <c r="H185" s="230">
        <v>15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151</v>
      </c>
      <c r="AT185" s="237" t="s">
        <v>146</v>
      </c>
      <c r="AU185" s="237" t="s">
        <v>80</v>
      </c>
      <c r="AY185" s="17" t="s">
        <v>143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80</v>
      </c>
      <c r="BK185" s="238">
        <f>ROUND(I185*H185,2)</f>
        <v>0</v>
      </c>
      <c r="BL185" s="17" t="s">
        <v>151</v>
      </c>
      <c r="BM185" s="237" t="s">
        <v>427</v>
      </c>
    </row>
    <row r="186" s="2" customFormat="1">
      <c r="A186" s="38"/>
      <c r="B186" s="39"/>
      <c r="C186" s="40"/>
      <c r="D186" s="241" t="s">
        <v>261</v>
      </c>
      <c r="E186" s="40"/>
      <c r="F186" s="261" t="s">
        <v>665</v>
      </c>
      <c r="G186" s="40"/>
      <c r="H186" s="40"/>
      <c r="I186" s="262"/>
      <c r="J186" s="40"/>
      <c r="K186" s="40"/>
      <c r="L186" s="44"/>
      <c r="M186" s="263"/>
      <c r="N186" s="264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261</v>
      </c>
      <c r="AU186" s="17" t="s">
        <v>80</v>
      </c>
    </row>
    <row r="187" s="2" customFormat="1" ht="14.4" customHeight="1">
      <c r="A187" s="38"/>
      <c r="B187" s="39"/>
      <c r="C187" s="226" t="s">
        <v>290</v>
      </c>
      <c r="D187" s="226" t="s">
        <v>146</v>
      </c>
      <c r="E187" s="227" t="s">
        <v>193</v>
      </c>
      <c r="F187" s="228" t="s">
        <v>707</v>
      </c>
      <c r="G187" s="229" t="s">
        <v>706</v>
      </c>
      <c r="H187" s="230">
        <v>5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151</v>
      </c>
      <c r="AT187" s="237" t="s">
        <v>146</v>
      </c>
      <c r="AU187" s="237" t="s">
        <v>80</v>
      </c>
      <c r="AY187" s="17" t="s">
        <v>143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151</v>
      </c>
      <c r="BM187" s="237" t="s">
        <v>438</v>
      </c>
    </row>
    <row r="188" s="2" customFormat="1">
      <c r="A188" s="38"/>
      <c r="B188" s="39"/>
      <c r="C188" s="40"/>
      <c r="D188" s="241" t="s">
        <v>261</v>
      </c>
      <c r="E188" s="40"/>
      <c r="F188" s="261" t="s">
        <v>665</v>
      </c>
      <c r="G188" s="40"/>
      <c r="H188" s="40"/>
      <c r="I188" s="262"/>
      <c r="J188" s="40"/>
      <c r="K188" s="40"/>
      <c r="L188" s="44"/>
      <c r="M188" s="263"/>
      <c r="N188" s="264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261</v>
      </c>
      <c r="AU188" s="17" t="s">
        <v>80</v>
      </c>
    </row>
    <row r="189" s="2" customFormat="1" ht="14.4" customHeight="1">
      <c r="A189" s="38"/>
      <c r="B189" s="39"/>
      <c r="C189" s="226" t="s">
        <v>294</v>
      </c>
      <c r="D189" s="226" t="s">
        <v>146</v>
      </c>
      <c r="E189" s="227" t="s">
        <v>708</v>
      </c>
      <c r="F189" s="228" t="s">
        <v>709</v>
      </c>
      <c r="G189" s="229" t="s">
        <v>710</v>
      </c>
      <c r="H189" s="230">
        <v>5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151</v>
      </c>
      <c r="AT189" s="237" t="s">
        <v>146</v>
      </c>
      <c r="AU189" s="237" t="s">
        <v>80</v>
      </c>
      <c r="AY189" s="17" t="s">
        <v>143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151</v>
      </c>
      <c r="BM189" s="237" t="s">
        <v>447</v>
      </c>
    </row>
    <row r="190" s="2" customFormat="1">
      <c r="A190" s="38"/>
      <c r="B190" s="39"/>
      <c r="C190" s="40"/>
      <c r="D190" s="241" t="s">
        <v>261</v>
      </c>
      <c r="E190" s="40"/>
      <c r="F190" s="261" t="s">
        <v>665</v>
      </c>
      <c r="G190" s="40"/>
      <c r="H190" s="40"/>
      <c r="I190" s="262"/>
      <c r="J190" s="40"/>
      <c r="K190" s="40"/>
      <c r="L190" s="44"/>
      <c r="M190" s="263"/>
      <c r="N190" s="264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261</v>
      </c>
      <c r="AU190" s="17" t="s">
        <v>80</v>
      </c>
    </row>
    <row r="191" s="2" customFormat="1" ht="14.4" customHeight="1">
      <c r="A191" s="38"/>
      <c r="B191" s="39"/>
      <c r="C191" s="226" t="s">
        <v>302</v>
      </c>
      <c r="D191" s="226" t="s">
        <v>146</v>
      </c>
      <c r="E191" s="227" t="s">
        <v>8</v>
      </c>
      <c r="F191" s="228" t="s">
        <v>711</v>
      </c>
      <c r="G191" s="229" t="s">
        <v>710</v>
      </c>
      <c r="H191" s="230">
        <v>3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151</v>
      </c>
      <c r="AT191" s="237" t="s">
        <v>146</v>
      </c>
      <c r="AU191" s="237" t="s">
        <v>80</v>
      </c>
      <c r="AY191" s="17" t="s">
        <v>143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151</v>
      </c>
      <c r="BM191" s="237" t="s">
        <v>455</v>
      </c>
    </row>
    <row r="192" s="2" customFormat="1">
      <c r="A192" s="38"/>
      <c r="B192" s="39"/>
      <c r="C192" s="40"/>
      <c r="D192" s="241" t="s">
        <v>261</v>
      </c>
      <c r="E192" s="40"/>
      <c r="F192" s="261" t="s">
        <v>665</v>
      </c>
      <c r="G192" s="40"/>
      <c r="H192" s="40"/>
      <c r="I192" s="262"/>
      <c r="J192" s="40"/>
      <c r="K192" s="40"/>
      <c r="L192" s="44"/>
      <c r="M192" s="263"/>
      <c r="N192" s="264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261</v>
      </c>
      <c r="AU192" s="17" t="s">
        <v>80</v>
      </c>
    </row>
    <row r="193" s="2" customFormat="1" ht="14.4" customHeight="1">
      <c r="A193" s="38"/>
      <c r="B193" s="39"/>
      <c r="C193" s="226" t="s">
        <v>306</v>
      </c>
      <c r="D193" s="226" t="s">
        <v>146</v>
      </c>
      <c r="E193" s="227" t="s">
        <v>219</v>
      </c>
      <c r="F193" s="228" t="s">
        <v>712</v>
      </c>
      <c r="G193" s="229" t="s">
        <v>710</v>
      </c>
      <c r="H193" s="230">
        <v>3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151</v>
      </c>
      <c r="AT193" s="237" t="s">
        <v>146</v>
      </c>
      <c r="AU193" s="237" t="s">
        <v>80</v>
      </c>
      <c r="AY193" s="17" t="s">
        <v>143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80</v>
      </c>
      <c r="BK193" s="238">
        <f>ROUND(I193*H193,2)</f>
        <v>0</v>
      </c>
      <c r="BL193" s="17" t="s">
        <v>151</v>
      </c>
      <c r="BM193" s="237" t="s">
        <v>463</v>
      </c>
    </row>
    <row r="194" s="2" customFormat="1">
      <c r="A194" s="38"/>
      <c r="B194" s="39"/>
      <c r="C194" s="40"/>
      <c r="D194" s="241" t="s">
        <v>261</v>
      </c>
      <c r="E194" s="40"/>
      <c r="F194" s="261" t="s">
        <v>665</v>
      </c>
      <c r="G194" s="40"/>
      <c r="H194" s="40"/>
      <c r="I194" s="262"/>
      <c r="J194" s="40"/>
      <c r="K194" s="40"/>
      <c r="L194" s="44"/>
      <c r="M194" s="263"/>
      <c r="N194" s="264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261</v>
      </c>
      <c r="AU194" s="17" t="s">
        <v>80</v>
      </c>
    </row>
    <row r="195" s="2" customFormat="1" ht="14.4" customHeight="1">
      <c r="A195" s="38"/>
      <c r="B195" s="39"/>
      <c r="C195" s="226" t="s">
        <v>311</v>
      </c>
      <c r="D195" s="226" t="s">
        <v>146</v>
      </c>
      <c r="E195" s="227" t="s">
        <v>713</v>
      </c>
      <c r="F195" s="228" t="s">
        <v>714</v>
      </c>
      <c r="G195" s="229" t="s">
        <v>710</v>
      </c>
      <c r="H195" s="230">
        <v>3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151</v>
      </c>
      <c r="AT195" s="237" t="s">
        <v>146</v>
      </c>
      <c r="AU195" s="237" t="s">
        <v>80</v>
      </c>
      <c r="AY195" s="17" t="s">
        <v>143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151</v>
      </c>
      <c r="BM195" s="237" t="s">
        <v>471</v>
      </c>
    </row>
    <row r="196" s="2" customFormat="1">
      <c r="A196" s="38"/>
      <c r="B196" s="39"/>
      <c r="C196" s="40"/>
      <c r="D196" s="241" t="s">
        <v>261</v>
      </c>
      <c r="E196" s="40"/>
      <c r="F196" s="261" t="s">
        <v>665</v>
      </c>
      <c r="G196" s="40"/>
      <c r="H196" s="40"/>
      <c r="I196" s="262"/>
      <c r="J196" s="40"/>
      <c r="K196" s="40"/>
      <c r="L196" s="44"/>
      <c r="M196" s="263"/>
      <c r="N196" s="264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261</v>
      </c>
      <c r="AU196" s="17" t="s">
        <v>80</v>
      </c>
    </row>
    <row r="197" s="2" customFormat="1" ht="14.4" customHeight="1">
      <c r="A197" s="38"/>
      <c r="B197" s="39"/>
      <c r="C197" s="226" t="s">
        <v>315</v>
      </c>
      <c r="D197" s="226" t="s">
        <v>146</v>
      </c>
      <c r="E197" s="227" t="s">
        <v>715</v>
      </c>
      <c r="F197" s="228" t="s">
        <v>716</v>
      </c>
      <c r="G197" s="229" t="s">
        <v>710</v>
      </c>
      <c r="H197" s="230">
        <v>2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38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151</v>
      </c>
      <c r="AT197" s="237" t="s">
        <v>146</v>
      </c>
      <c r="AU197" s="237" t="s">
        <v>80</v>
      </c>
      <c r="AY197" s="17" t="s">
        <v>143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80</v>
      </c>
      <c r="BK197" s="238">
        <f>ROUND(I197*H197,2)</f>
        <v>0</v>
      </c>
      <c r="BL197" s="17" t="s">
        <v>151</v>
      </c>
      <c r="BM197" s="237" t="s">
        <v>479</v>
      </c>
    </row>
    <row r="198" s="2" customFormat="1">
      <c r="A198" s="38"/>
      <c r="B198" s="39"/>
      <c r="C198" s="40"/>
      <c r="D198" s="241" t="s">
        <v>261</v>
      </c>
      <c r="E198" s="40"/>
      <c r="F198" s="261" t="s">
        <v>665</v>
      </c>
      <c r="G198" s="40"/>
      <c r="H198" s="40"/>
      <c r="I198" s="262"/>
      <c r="J198" s="40"/>
      <c r="K198" s="40"/>
      <c r="L198" s="44"/>
      <c r="M198" s="263"/>
      <c r="N198" s="26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261</v>
      </c>
      <c r="AU198" s="17" t="s">
        <v>80</v>
      </c>
    </row>
    <row r="199" s="2" customFormat="1" ht="14.4" customHeight="1">
      <c r="A199" s="38"/>
      <c r="B199" s="39"/>
      <c r="C199" s="226" t="s">
        <v>319</v>
      </c>
      <c r="D199" s="226" t="s">
        <v>146</v>
      </c>
      <c r="E199" s="227" t="s">
        <v>239</v>
      </c>
      <c r="F199" s="228" t="s">
        <v>717</v>
      </c>
      <c r="G199" s="229" t="s">
        <v>710</v>
      </c>
      <c r="H199" s="230">
        <v>1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151</v>
      </c>
      <c r="AT199" s="237" t="s">
        <v>146</v>
      </c>
      <c r="AU199" s="237" t="s">
        <v>80</v>
      </c>
      <c r="AY199" s="17" t="s">
        <v>143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151</v>
      </c>
      <c r="BM199" s="237" t="s">
        <v>718</v>
      </c>
    </row>
    <row r="200" s="2" customFormat="1">
      <c r="A200" s="38"/>
      <c r="B200" s="39"/>
      <c r="C200" s="40"/>
      <c r="D200" s="241" t="s">
        <v>261</v>
      </c>
      <c r="E200" s="40"/>
      <c r="F200" s="261" t="s">
        <v>665</v>
      </c>
      <c r="G200" s="40"/>
      <c r="H200" s="40"/>
      <c r="I200" s="262"/>
      <c r="J200" s="40"/>
      <c r="K200" s="40"/>
      <c r="L200" s="44"/>
      <c r="M200" s="263"/>
      <c r="N200" s="264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261</v>
      </c>
      <c r="AU200" s="17" t="s">
        <v>80</v>
      </c>
    </row>
    <row r="201" s="2" customFormat="1" ht="14.4" customHeight="1">
      <c r="A201" s="38"/>
      <c r="B201" s="39"/>
      <c r="C201" s="226" t="s">
        <v>324</v>
      </c>
      <c r="D201" s="226" t="s">
        <v>146</v>
      </c>
      <c r="E201" s="227" t="s">
        <v>719</v>
      </c>
      <c r="F201" s="228" t="s">
        <v>720</v>
      </c>
      <c r="G201" s="229" t="s">
        <v>706</v>
      </c>
      <c r="H201" s="230">
        <v>3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38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151</v>
      </c>
      <c r="AT201" s="237" t="s">
        <v>146</v>
      </c>
      <c r="AU201" s="237" t="s">
        <v>80</v>
      </c>
      <c r="AY201" s="17" t="s">
        <v>143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80</v>
      </c>
      <c r="BK201" s="238">
        <f>ROUND(I201*H201,2)</f>
        <v>0</v>
      </c>
      <c r="BL201" s="17" t="s">
        <v>151</v>
      </c>
      <c r="BM201" s="237" t="s">
        <v>512</v>
      </c>
    </row>
    <row r="202" s="2" customFormat="1">
      <c r="A202" s="38"/>
      <c r="B202" s="39"/>
      <c r="C202" s="40"/>
      <c r="D202" s="241" t="s">
        <v>261</v>
      </c>
      <c r="E202" s="40"/>
      <c r="F202" s="261" t="s">
        <v>665</v>
      </c>
      <c r="G202" s="40"/>
      <c r="H202" s="40"/>
      <c r="I202" s="262"/>
      <c r="J202" s="40"/>
      <c r="K202" s="40"/>
      <c r="L202" s="44"/>
      <c r="M202" s="263"/>
      <c r="N202" s="264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261</v>
      </c>
      <c r="AU202" s="17" t="s">
        <v>80</v>
      </c>
    </row>
    <row r="203" s="2" customFormat="1" ht="14.4" customHeight="1">
      <c r="A203" s="38"/>
      <c r="B203" s="39"/>
      <c r="C203" s="226" t="s">
        <v>329</v>
      </c>
      <c r="D203" s="226" t="s">
        <v>146</v>
      </c>
      <c r="E203" s="227" t="s">
        <v>721</v>
      </c>
      <c r="F203" s="228" t="s">
        <v>720</v>
      </c>
      <c r="G203" s="229" t="s">
        <v>706</v>
      </c>
      <c r="H203" s="230">
        <v>7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38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151</v>
      </c>
      <c r="AT203" s="237" t="s">
        <v>146</v>
      </c>
      <c r="AU203" s="237" t="s">
        <v>80</v>
      </c>
      <c r="AY203" s="17" t="s">
        <v>143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80</v>
      </c>
      <c r="BK203" s="238">
        <f>ROUND(I203*H203,2)</f>
        <v>0</v>
      </c>
      <c r="BL203" s="17" t="s">
        <v>151</v>
      </c>
      <c r="BM203" s="237" t="s">
        <v>523</v>
      </c>
    </row>
    <row r="204" s="2" customFormat="1">
      <c r="A204" s="38"/>
      <c r="B204" s="39"/>
      <c r="C204" s="40"/>
      <c r="D204" s="241" t="s">
        <v>261</v>
      </c>
      <c r="E204" s="40"/>
      <c r="F204" s="261" t="s">
        <v>665</v>
      </c>
      <c r="G204" s="40"/>
      <c r="H204" s="40"/>
      <c r="I204" s="262"/>
      <c r="J204" s="40"/>
      <c r="K204" s="40"/>
      <c r="L204" s="44"/>
      <c r="M204" s="263"/>
      <c r="N204" s="264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261</v>
      </c>
      <c r="AU204" s="17" t="s">
        <v>80</v>
      </c>
    </row>
    <row r="205" s="2" customFormat="1" ht="14.4" customHeight="1">
      <c r="A205" s="38"/>
      <c r="B205" s="39"/>
      <c r="C205" s="226" t="s">
        <v>336</v>
      </c>
      <c r="D205" s="226" t="s">
        <v>146</v>
      </c>
      <c r="E205" s="227" t="s">
        <v>722</v>
      </c>
      <c r="F205" s="228" t="s">
        <v>723</v>
      </c>
      <c r="G205" s="229" t="s">
        <v>357</v>
      </c>
      <c r="H205" s="230">
        <v>10</v>
      </c>
      <c r="I205" s="231"/>
      <c r="J205" s="232">
        <f>ROUND(I205*H205,2)</f>
        <v>0</v>
      </c>
      <c r="K205" s="228" t="s">
        <v>1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151</v>
      </c>
      <c r="AT205" s="237" t="s">
        <v>146</v>
      </c>
      <c r="AU205" s="237" t="s">
        <v>80</v>
      </c>
      <c r="AY205" s="17" t="s">
        <v>143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151</v>
      </c>
      <c r="BM205" s="237" t="s">
        <v>532</v>
      </c>
    </row>
    <row r="206" s="2" customFormat="1">
      <c r="A206" s="38"/>
      <c r="B206" s="39"/>
      <c r="C206" s="40"/>
      <c r="D206" s="241" t="s">
        <v>261</v>
      </c>
      <c r="E206" s="40"/>
      <c r="F206" s="261" t="s">
        <v>665</v>
      </c>
      <c r="G206" s="40"/>
      <c r="H206" s="40"/>
      <c r="I206" s="262"/>
      <c r="J206" s="40"/>
      <c r="K206" s="40"/>
      <c r="L206" s="44"/>
      <c r="M206" s="263"/>
      <c r="N206" s="264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261</v>
      </c>
      <c r="AU206" s="17" t="s">
        <v>80</v>
      </c>
    </row>
    <row r="207" s="2" customFormat="1" ht="14.4" customHeight="1">
      <c r="A207" s="38"/>
      <c r="B207" s="39"/>
      <c r="C207" s="226" t="s">
        <v>341</v>
      </c>
      <c r="D207" s="226" t="s">
        <v>146</v>
      </c>
      <c r="E207" s="227" t="s">
        <v>266</v>
      </c>
      <c r="F207" s="228" t="s">
        <v>724</v>
      </c>
      <c r="G207" s="229" t="s">
        <v>669</v>
      </c>
      <c r="H207" s="230">
        <v>72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38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151</v>
      </c>
      <c r="AT207" s="237" t="s">
        <v>146</v>
      </c>
      <c r="AU207" s="237" t="s">
        <v>80</v>
      </c>
      <c r="AY207" s="17" t="s">
        <v>143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80</v>
      </c>
      <c r="BK207" s="238">
        <f>ROUND(I207*H207,2)</f>
        <v>0</v>
      </c>
      <c r="BL207" s="17" t="s">
        <v>151</v>
      </c>
      <c r="BM207" s="237" t="s">
        <v>549</v>
      </c>
    </row>
    <row r="208" s="2" customFormat="1">
      <c r="A208" s="38"/>
      <c r="B208" s="39"/>
      <c r="C208" s="40"/>
      <c r="D208" s="241" t="s">
        <v>261</v>
      </c>
      <c r="E208" s="40"/>
      <c r="F208" s="261" t="s">
        <v>665</v>
      </c>
      <c r="G208" s="40"/>
      <c r="H208" s="40"/>
      <c r="I208" s="262"/>
      <c r="J208" s="40"/>
      <c r="K208" s="40"/>
      <c r="L208" s="44"/>
      <c r="M208" s="263"/>
      <c r="N208" s="264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261</v>
      </c>
      <c r="AU208" s="17" t="s">
        <v>80</v>
      </c>
    </row>
    <row r="209" s="2" customFormat="1" ht="14.4" customHeight="1">
      <c r="A209" s="38"/>
      <c r="B209" s="39"/>
      <c r="C209" s="226" t="s">
        <v>345</v>
      </c>
      <c r="D209" s="226" t="s">
        <v>146</v>
      </c>
      <c r="E209" s="227" t="s">
        <v>725</v>
      </c>
      <c r="F209" s="228" t="s">
        <v>726</v>
      </c>
      <c r="G209" s="229" t="s">
        <v>357</v>
      </c>
      <c r="H209" s="230">
        <v>5</v>
      </c>
      <c r="I209" s="231"/>
      <c r="J209" s="232">
        <f>ROUND(I209*H209,2)</f>
        <v>0</v>
      </c>
      <c r="K209" s="228" t="s">
        <v>1</v>
      </c>
      <c r="L209" s="44"/>
      <c r="M209" s="233" t="s">
        <v>1</v>
      </c>
      <c r="N209" s="234" t="s">
        <v>38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151</v>
      </c>
      <c r="AT209" s="237" t="s">
        <v>146</v>
      </c>
      <c r="AU209" s="237" t="s">
        <v>80</v>
      </c>
      <c r="AY209" s="17" t="s">
        <v>143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80</v>
      </c>
      <c r="BK209" s="238">
        <f>ROUND(I209*H209,2)</f>
        <v>0</v>
      </c>
      <c r="BL209" s="17" t="s">
        <v>151</v>
      </c>
      <c r="BM209" s="237" t="s">
        <v>558</v>
      </c>
    </row>
    <row r="210" s="2" customFormat="1">
      <c r="A210" s="38"/>
      <c r="B210" s="39"/>
      <c r="C210" s="40"/>
      <c r="D210" s="241" t="s">
        <v>261</v>
      </c>
      <c r="E210" s="40"/>
      <c r="F210" s="261" t="s">
        <v>665</v>
      </c>
      <c r="G210" s="40"/>
      <c r="H210" s="40"/>
      <c r="I210" s="262"/>
      <c r="J210" s="40"/>
      <c r="K210" s="40"/>
      <c r="L210" s="44"/>
      <c r="M210" s="263"/>
      <c r="N210" s="264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261</v>
      </c>
      <c r="AU210" s="17" t="s">
        <v>80</v>
      </c>
    </row>
    <row r="211" s="2" customFormat="1" ht="14.4" customHeight="1">
      <c r="A211" s="38"/>
      <c r="B211" s="39"/>
      <c r="C211" s="226" t="s">
        <v>351</v>
      </c>
      <c r="D211" s="226" t="s">
        <v>146</v>
      </c>
      <c r="E211" s="227" t="s">
        <v>727</v>
      </c>
      <c r="F211" s="228" t="s">
        <v>728</v>
      </c>
      <c r="G211" s="229" t="s">
        <v>710</v>
      </c>
      <c r="H211" s="230">
        <v>1</v>
      </c>
      <c r="I211" s="231"/>
      <c r="J211" s="232">
        <f>ROUND(I211*H211,2)</f>
        <v>0</v>
      </c>
      <c r="K211" s="228" t="s">
        <v>1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151</v>
      </c>
      <c r="AT211" s="237" t="s">
        <v>146</v>
      </c>
      <c r="AU211" s="237" t="s">
        <v>80</v>
      </c>
      <c r="AY211" s="17" t="s">
        <v>143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151</v>
      </c>
      <c r="BM211" s="237" t="s">
        <v>569</v>
      </c>
    </row>
    <row r="212" s="2" customFormat="1">
      <c r="A212" s="38"/>
      <c r="B212" s="39"/>
      <c r="C212" s="40"/>
      <c r="D212" s="241" t="s">
        <v>261</v>
      </c>
      <c r="E212" s="40"/>
      <c r="F212" s="261" t="s">
        <v>665</v>
      </c>
      <c r="G212" s="40"/>
      <c r="H212" s="40"/>
      <c r="I212" s="262"/>
      <c r="J212" s="40"/>
      <c r="K212" s="40"/>
      <c r="L212" s="44"/>
      <c r="M212" s="263"/>
      <c r="N212" s="264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261</v>
      </c>
      <c r="AU212" s="17" t="s">
        <v>80</v>
      </c>
    </row>
    <row r="213" s="2" customFormat="1" ht="14.4" customHeight="1">
      <c r="A213" s="38"/>
      <c r="B213" s="39"/>
      <c r="C213" s="226" t="s">
        <v>356</v>
      </c>
      <c r="D213" s="226" t="s">
        <v>146</v>
      </c>
      <c r="E213" s="227" t="s">
        <v>284</v>
      </c>
      <c r="F213" s="228" t="s">
        <v>729</v>
      </c>
      <c r="G213" s="229" t="s">
        <v>710</v>
      </c>
      <c r="H213" s="230">
        <v>2</v>
      </c>
      <c r="I213" s="231"/>
      <c r="J213" s="232">
        <f>ROUND(I213*H213,2)</f>
        <v>0</v>
      </c>
      <c r="K213" s="228" t="s">
        <v>1</v>
      </c>
      <c r="L213" s="44"/>
      <c r="M213" s="233" t="s">
        <v>1</v>
      </c>
      <c r="N213" s="234" t="s">
        <v>38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151</v>
      </c>
      <c r="AT213" s="237" t="s">
        <v>146</v>
      </c>
      <c r="AU213" s="237" t="s">
        <v>80</v>
      </c>
      <c r="AY213" s="17" t="s">
        <v>143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80</v>
      </c>
      <c r="BK213" s="238">
        <f>ROUND(I213*H213,2)</f>
        <v>0</v>
      </c>
      <c r="BL213" s="17" t="s">
        <v>151</v>
      </c>
      <c r="BM213" s="237" t="s">
        <v>577</v>
      </c>
    </row>
    <row r="214" s="2" customFormat="1">
      <c r="A214" s="38"/>
      <c r="B214" s="39"/>
      <c r="C214" s="40"/>
      <c r="D214" s="241" t="s">
        <v>261</v>
      </c>
      <c r="E214" s="40"/>
      <c r="F214" s="261" t="s">
        <v>665</v>
      </c>
      <c r="G214" s="40"/>
      <c r="H214" s="40"/>
      <c r="I214" s="262"/>
      <c r="J214" s="40"/>
      <c r="K214" s="40"/>
      <c r="L214" s="44"/>
      <c r="M214" s="263"/>
      <c r="N214" s="264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261</v>
      </c>
      <c r="AU214" s="17" t="s">
        <v>80</v>
      </c>
    </row>
    <row r="215" s="2" customFormat="1" ht="14.4" customHeight="1">
      <c r="A215" s="38"/>
      <c r="B215" s="39"/>
      <c r="C215" s="226" t="s">
        <v>363</v>
      </c>
      <c r="D215" s="226" t="s">
        <v>146</v>
      </c>
      <c r="E215" s="227" t="s">
        <v>294</v>
      </c>
      <c r="F215" s="228" t="s">
        <v>730</v>
      </c>
      <c r="G215" s="229" t="s">
        <v>710</v>
      </c>
      <c r="H215" s="230">
        <v>18</v>
      </c>
      <c r="I215" s="231"/>
      <c r="J215" s="232">
        <f>ROUND(I215*H215,2)</f>
        <v>0</v>
      </c>
      <c r="K215" s="228" t="s">
        <v>1</v>
      </c>
      <c r="L215" s="44"/>
      <c r="M215" s="233" t="s">
        <v>1</v>
      </c>
      <c r="N215" s="234" t="s">
        <v>38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151</v>
      </c>
      <c r="AT215" s="237" t="s">
        <v>146</v>
      </c>
      <c r="AU215" s="237" t="s">
        <v>80</v>
      </c>
      <c r="AY215" s="17" t="s">
        <v>143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80</v>
      </c>
      <c r="BK215" s="238">
        <f>ROUND(I215*H215,2)</f>
        <v>0</v>
      </c>
      <c r="BL215" s="17" t="s">
        <v>151</v>
      </c>
      <c r="BM215" s="237" t="s">
        <v>587</v>
      </c>
    </row>
    <row r="216" s="2" customFormat="1">
      <c r="A216" s="38"/>
      <c r="B216" s="39"/>
      <c r="C216" s="40"/>
      <c r="D216" s="241" t="s">
        <v>261</v>
      </c>
      <c r="E216" s="40"/>
      <c r="F216" s="261" t="s">
        <v>665</v>
      </c>
      <c r="G216" s="40"/>
      <c r="H216" s="40"/>
      <c r="I216" s="262"/>
      <c r="J216" s="40"/>
      <c r="K216" s="40"/>
      <c r="L216" s="44"/>
      <c r="M216" s="263"/>
      <c r="N216" s="264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261</v>
      </c>
      <c r="AU216" s="17" t="s">
        <v>80</v>
      </c>
    </row>
    <row r="217" s="2" customFormat="1" ht="14.4" customHeight="1">
      <c r="A217" s="38"/>
      <c r="B217" s="39"/>
      <c r="C217" s="226" t="s">
        <v>367</v>
      </c>
      <c r="D217" s="226" t="s">
        <v>146</v>
      </c>
      <c r="E217" s="227" t="s">
        <v>302</v>
      </c>
      <c r="F217" s="228" t="s">
        <v>731</v>
      </c>
      <c r="G217" s="229" t="s">
        <v>706</v>
      </c>
      <c r="H217" s="230">
        <v>2</v>
      </c>
      <c r="I217" s="231"/>
      <c r="J217" s="232">
        <f>ROUND(I217*H217,2)</f>
        <v>0</v>
      </c>
      <c r="K217" s="228" t="s">
        <v>1</v>
      </c>
      <c r="L217" s="44"/>
      <c r="M217" s="233" t="s">
        <v>1</v>
      </c>
      <c r="N217" s="234" t="s">
        <v>38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151</v>
      </c>
      <c r="AT217" s="237" t="s">
        <v>146</v>
      </c>
      <c r="AU217" s="237" t="s">
        <v>80</v>
      </c>
      <c r="AY217" s="17" t="s">
        <v>143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80</v>
      </c>
      <c r="BK217" s="238">
        <f>ROUND(I217*H217,2)</f>
        <v>0</v>
      </c>
      <c r="BL217" s="17" t="s">
        <v>151</v>
      </c>
      <c r="BM217" s="237" t="s">
        <v>595</v>
      </c>
    </row>
    <row r="218" s="2" customFormat="1">
      <c r="A218" s="38"/>
      <c r="B218" s="39"/>
      <c r="C218" s="40"/>
      <c r="D218" s="241" t="s">
        <v>261</v>
      </c>
      <c r="E218" s="40"/>
      <c r="F218" s="261" t="s">
        <v>665</v>
      </c>
      <c r="G218" s="40"/>
      <c r="H218" s="40"/>
      <c r="I218" s="262"/>
      <c r="J218" s="40"/>
      <c r="K218" s="40"/>
      <c r="L218" s="44"/>
      <c r="M218" s="263"/>
      <c r="N218" s="264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261</v>
      </c>
      <c r="AU218" s="17" t="s">
        <v>80</v>
      </c>
    </row>
    <row r="219" s="12" customFormat="1" ht="25.92" customHeight="1">
      <c r="A219" s="12"/>
      <c r="B219" s="210"/>
      <c r="C219" s="211"/>
      <c r="D219" s="212" t="s">
        <v>72</v>
      </c>
      <c r="E219" s="213" t="s">
        <v>732</v>
      </c>
      <c r="F219" s="213" t="s">
        <v>733</v>
      </c>
      <c r="G219" s="211"/>
      <c r="H219" s="211"/>
      <c r="I219" s="214"/>
      <c r="J219" s="215">
        <f>BK219</f>
        <v>0</v>
      </c>
      <c r="K219" s="211"/>
      <c r="L219" s="216"/>
      <c r="M219" s="217"/>
      <c r="N219" s="218"/>
      <c r="O219" s="218"/>
      <c r="P219" s="219">
        <f>SUM(P220:P223)</f>
        <v>0</v>
      </c>
      <c r="Q219" s="218"/>
      <c r="R219" s="219">
        <f>SUM(R220:R223)</f>
        <v>0</v>
      </c>
      <c r="S219" s="218"/>
      <c r="T219" s="220">
        <f>SUM(T220:T223)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1" t="s">
        <v>80</v>
      </c>
      <c r="AT219" s="222" t="s">
        <v>72</v>
      </c>
      <c r="AU219" s="222" t="s">
        <v>73</v>
      </c>
      <c r="AY219" s="221" t="s">
        <v>143</v>
      </c>
      <c r="BK219" s="223">
        <f>SUM(BK220:BK223)</f>
        <v>0</v>
      </c>
    </row>
    <row r="220" s="2" customFormat="1" ht="14.4" customHeight="1">
      <c r="A220" s="38"/>
      <c r="B220" s="39"/>
      <c r="C220" s="226" t="s">
        <v>371</v>
      </c>
      <c r="D220" s="226" t="s">
        <v>146</v>
      </c>
      <c r="E220" s="227" t="s">
        <v>734</v>
      </c>
      <c r="F220" s="228" t="s">
        <v>735</v>
      </c>
      <c r="G220" s="229" t="s">
        <v>736</v>
      </c>
      <c r="H220" s="230">
        <v>1</v>
      </c>
      <c r="I220" s="231"/>
      <c r="J220" s="232">
        <f>ROUND(I220*H220,2)</f>
        <v>0</v>
      </c>
      <c r="K220" s="228" t="s">
        <v>1</v>
      </c>
      <c r="L220" s="44"/>
      <c r="M220" s="233" t="s">
        <v>1</v>
      </c>
      <c r="N220" s="234" t="s">
        <v>38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151</v>
      </c>
      <c r="AT220" s="237" t="s">
        <v>146</v>
      </c>
      <c r="AU220" s="237" t="s">
        <v>80</v>
      </c>
      <c r="AY220" s="17" t="s">
        <v>143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80</v>
      </c>
      <c r="BK220" s="238">
        <f>ROUND(I220*H220,2)</f>
        <v>0</v>
      </c>
      <c r="BL220" s="17" t="s">
        <v>151</v>
      </c>
      <c r="BM220" s="237" t="s">
        <v>605</v>
      </c>
    </row>
    <row r="221" s="2" customFormat="1">
      <c r="A221" s="38"/>
      <c r="B221" s="39"/>
      <c r="C221" s="40"/>
      <c r="D221" s="241" t="s">
        <v>261</v>
      </c>
      <c r="E221" s="40"/>
      <c r="F221" s="261" t="s">
        <v>737</v>
      </c>
      <c r="G221" s="40"/>
      <c r="H221" s="40"/>
      <c r="I221" s="262"/>
      <c r="J221" s="40"/>
      <c r="K221" s="40"/>
      <c r="L221" s="44"/>
      <c r="M221" s="263"/>
      <c r="N221" s="264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261</v>
      </c>
      <c r="AU221" s="17" t="s">
        <v>80</v>
      </c>
    </row>
    <row r="222" s="2" customFormat="1" ht="14.4" customHeight="1">
      <c r="A222" s="38"/>
      <c r="B222" s="39"/>
      <c r="C222" s="226" t="s">
        <v>377</v>
      </c>
      <c r="D222" s="226" t="s">
        <v>146</v>
      </c>
      <c r="E222" s="227" t="s">
        <v>738</v>
      </c>
      <c r="F222" s="228" t="s">
        <v>739</v>
      </c>
      <c r="G222" s="229" t="s">
        <v>710</v>
      </c>
      <c r="H222" s="230">
        <v>1</v>
      </c>
      <c r="I222" s="231"/>
      <c r="J222" s="232">
        <f>ROUND(I222*H222,2)</f>
        <v>0</v>
      </c>
      <c r="K222" s="228" t="s">
        <v>1</v>
      </c>
      <c r="L222" s="44"/>
      <c r="M222" s="233" t="s">
        <v>1</v>
      </c>
      <c r="N222" s="234" t="s">
        <v>38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151</v>
      </c>
      <c r="AT222" s="237" t="s">
        <v>146</v>
      </c>
      <c r="AU222" s="237" t="s">
        <v>80</v>
      </c>
      <c r="AY222" s="17" t="s">
        <v>143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80</v>
      </c>
      <c r="BK222" s="238">
        <f>ROUND(I222*H222,2)</f>
        <v>0</v>
      </c>
      <c r="BL222" s="17" t="s">
        <v>151</v>
      </c>
      <c r="BM222" s="237" t="s">
        <v>615</v>
      </c>
    </row>
    <row r="223" s="2" customFormat="1">
      <c r="A223" s="38"/>
      <c r="B223" s="39"/>
      <c r="C223" s="40"/>
      <c r="D223" s="241" t="s">
        <v>261</v>
      </c>
      <c r="E223" s="40"/>
      <c r="F223" s="261" t="s">
        <v>740</v>
      </c>
      <c r="G223" s="40"/>
      <c r="H223" s="40"/>
      <c r="I223" s="262"/>
      <c r="J223" s="40"/>
      <c r="K223" s="40"/>
      <c r="L223" s="44"/>
      <c r="M223" s="263"/>
      <c r="N223" s="264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261</v>
      </c>
      <c r="AU223" s="17" t="s">
        <v>80</v>
      </c>
    </row>
    <row r="224" s="12" customFormat="1" ht="25.92" customHeight="1">
      <c r="A224" s="12"/>
      <c r="B224" s="210"/>
      <c r="C224" s="211"/>
      <c r="D224" s="212" t="s">
        <v>72</v>
      </c>
      <c r="E224" s="213" t="s">
        <v>489</v>
      </c>
      <c r="F224" s="213" t="s">
        <v>741</v>
      </c>
      <c r="G224" s="211"/>
      <c r="H224" s="211"/>
      <c r="I224" s="214"/>
      <c r="J224" s="215">
        <f>BK224</f>
        <v>0</v>
      </c>
      <c r="K224" s="211"/>
      <c r="L224" s="216"/>
      <c r="M224" s="217"/>
      <c r="N224" s="218"/>
      <c r="O224" s="218"/>
      <c r="P224" s="219">
        <f>SUM(P225:P227)</f>
        <v>0</v>
      </c>
      <c r="Q224" s="218"/>
      <c r="R224" s="219">
        <f>SUM(R225:R227)</f>
        <v>0</v>
      </c>
      <c r="S224" s="218"/>
      <c r="T224" s="220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1" t="s">
        <v>80</v>
      </c>
      <c r="AT224" s="222" t="s">
        <v>72</v>
      </c>
      <c r="AU224" s="222" t="s">
        <v>73</v>
      </c>
      <c r="AY224" s="221" t="s">
        <v>143</v>
      </c>
      <c r="BK224" s="223">
        <f>SUM(BK225:BK227)</f>
        <v>0</v>
      </c>
    </row>
    <row r="225" s="2" customFormat="1" ht="14.4" customHeight="1">
      <c r="A225" s="38"/>
      <c r="B225" s="39"/>
      <c r="C225" s="226" t="s">
        <v>381</v>
      </c>
      <c r="D225" s="226" t="s">
        <v>146</v>
      </c>
      <c r="E225" s="227" t="s">
        <v>742</v>
      </c>
      <c r="F225" s="228" t="s">
        <v>743</v>
      </c>
      <c r="G225" s="229" t="s">
        <v>744</v>
      </c>
      <c r="H225" s="230">
        <v>3</v>
      </c>
      <c r="I225" s="231"/>
      <c r="J225" s="232">
        <f>ROUND(I225*H225,2)</f>
        <v>0</v>
      </c>
      <c r="K225" s="228" t="s">
        <v>1</v>
      </c>
      <c r="L225" s="44"/>
      <c r="M225" s="233" t="s">
        <v>1</v>
      </c>
      <c r="N225" s="234" t="s">
        <v>38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151</v>
      </c>
      <c r="AT225" s="237" t="s">
        <v>146</v>
      </c>
      <c r="AU225" s="237" t="s">
        <v>80</v>
      </c>
      <c r="AY225" s="17" t="s">
        <v>143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80</v>
      </c>
      <c r="BK225" s="238">
        <f>ROUND(I225*H225,2)</f>
        <v>0</v>
      </c>
      <c r="BL225" s="17" t="s">
        <v>151</v>
      </c>
      <c r="BM225" s="237" t="s">
        <v>625</v>
      </c>
    </row>
    <row r="226" s="2" customFormat="1" ht="14.4" customHeight="1">
      <c r="A226" s="38"/>
      <c r="B226" s="39"/>
      <c r="C226" s="226" t="s">
        <v>385</v>
      </c>
      <c r="D226" s="226" t="s">
        <v>146</v>
      </c>
      <c r="E226" s="227" t="s">
        <v>745</v>
      </c>
      <c r="F226" s="228" t="s">
        <v>746</v>
      </c>
      <c r="G226" s="229" t="s">
        <v>744</v>
      </c>
      <c r="H226" s="230">
        <v>7</v>
      </c>
      <c r="I226" s="231"/>
      <c r="J226" s="232">
        <f>ROUND(I226*H226,2)</f>
        <v>0</v>
      </c>
      <c r="K226" s="228" t="s">
        <v>1</v>
      </c>
      <c r="L226" s="44"/>
      <c r="M226" s="233" t="s">
        <v>1</v>
      </c>
      <c r="N226" s="234" t="s">
        <v>38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151</v>
      </c>
      <c r="AT226" s="237" t="s">
        <v>146</v>
      </c>
      <c r="AU226" s="237" t="s">
        <v>80</v>
      </c>
      <c r="AY226" s="17" t="s">
        <v>143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80</v>
      </c>
      <c r="BK226" s="238">
        <f>ROUND(I226*H226,2)</f>
        <v>0</v>
      </c>
      <c r="BL226" s="17" t="s">
        <v>151</v>
      </c>
      <c r="BM226" s="237" t="s">
        <v>638</v>
      </c>
    </row>
    <row r="227" s="2" customFormat="1" ht="14.4" customHeight="1">
      <c r="A227" s="38"/>
      <c r="B227" s="39"/>
      <c r="C227" s="226" t="s">
        <v>392</v>
      </c>
      <c r="D227" s="226" t="s">
        <v>146</v>
      </c>
      <c r="E227" s="227" t="s">
        <v>747</v>
      </c>
      <c r="F227" s="228" t="s">
        <v>748</v>
      </c>
      <c r="G227" s="229" t="s">
        <v>744</v>
      </c>
      <c r="H227" s="230">
        <v>5</v>
      </c>
      <c r="I227" s="231"/>
      <c r="J227" s="232">
        <f>ROUND(I227*H227,2)</f>
        <v>0</v>
      </c>
      <c r="K227" s="228" t="s">
        <v>1</v>
      </c>
      <c r="L227" s="44"/>
      <c r="M227" s="233" t="s">
        <v>1</v>
      </c>
      <c r="N227" s="234" t="s">
        <v>38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151</v>
      </c>
      <c r="AT227" s="237" t="s">
        <v>146</v>
      </c>
      <c r="AU227" s="237" t="s">
        <v>80</v>
      </c>
      <c r="AY227" s="17" t="s">
        <v>143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80</v>
      </c>
      <c r="BK227" s="238">
        <f>ROUND(I227*H227,2)</f>
        <v>0</v>
      </c>
      <c r="BL227" s="17" t="s">
        <v>151</v>
      </c>
      <c r="BM227" s="237" t="s">
        <v>648</v>
      </c>
    </row>
    <row r="228" s="12" customFormat="1" ht="25.92" customHeight="1">
      <c r="A228" s="12"/>
      <c r="B228" s="210"/>
      <c r="C228" s="211"/>
      <c r="D228" s="212" t="s">
        <v>72</v>
      </c>
      <c r="E228" s="213" t="s">
        <v>357</v>
      </c>
      <c r="F228" s="213" t="s">
        <v>696</v>
      </c>
      <c r="G228" s="211"/>
      <c r="H228" s="211"/>
      <c r="I228" s="214"/>
      <c r="J228" s="215">
        <f>BK228</f>
        <v>0</v>
      </c>
      <c r="K228" s="211"/>
      <c r="L228" s="216"/>
      <c r="M228" s="217"/>
      <c r="N228" s="218"/>
      <c r="O228" s="218"/>
      <c r="P228" s="219">
        <f>P229</f>
        <v>0</v>
      </c>
      <c r="Q228" s="218"/>
      <c r="R228" s="219">
        <f>R229</f>
        <v>0</v>
      </c>
      <c r="S228" s="218"/>
      <c r="T228" s="220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158</v>
      </c>
      <c r="AT228" s="222" t="s">
        <v>72</v>
      </c>
      <c r="AU228" s="222" t="s">
        <v>73</v>
      </c>
      <c r="AY228" s="221" t="s">
        <v>143</v>
      </c>
      <c r="BK228" s="223">
        <f>BK229</f>
        <v>0</v>
      </c>
    </row>
    <row r="229" s="12" customFormat="1" ht="22.8" customHeight="1">
      <c r="A229" s="12"/>
      <c r="B229" s="210"/>
      <c r="C229" s="211"/>
      <c r="D229" s="212" t="s">
        <v>72</v>
      </c>
      <c r="E229" s="224" t="s">
        <v>749</v>
      </c>
      <c r="F229" s="224" t="s">
        <v>750</v>
      </c>
      <c r="G229" s="211"/>
      <c r="H229" s="211"/>
      <c r="I229" s="214"/>
      <c r="J229" s="225">
        <f>BK229</f>
        <v>0</v>
      </c>
      <c r="K229" s="211"/>
      <c r="L229" s="216"/>
      <c r="M229" s="217"/>
      <c r="N229" s="218"/>
      <c r="O229" s="218"/>
      <c r="P229" s="219">
        <f>SUM(P230:P233)</f>
        <v>0</v>
      </c>
      <c r="Q229" s="218"/>
      <c r="R229" s="219">
        <f>SUM(R230:R233)</f>
        <v>0</v>
      </c>
      <c r="S229" s="218"/>
      <c r="T229" s="220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158</v>
      </c>
      <c r="AT229" s="222" t="s">
        <v>72</v>
      </c>
      <c r="AU229" s="222" t="s">
        <v>80</v>
      </c>
      <c r="AY229" s="221" t="s">
        <v>143</v>
      </c>
      <c r="BK229" s="223">
        <f>SUM(BK230:BK233)</f>
        <v>0</v>
      </c>
    </row>
    <row r="230" s="2" customFormat="1" ht="14.4" customHeight="1">
      <c r="A230" s="38"/>
      <c r="B230" s="39"/>
      <c r="C230" s="226" t="s">
        <v>396</v>
      </c>
      <c r="D230" s="226" t="s">
        <v>146</v>
      </c>
      <c r="E230" s="227" t="s">
        <v>751</v>
      </c>
      <c r="F230" s="228" t="s">
        <v>752</v>
      </c>
      <c r="G230" s="229" t="s">
        <v>327</v>
      </c>
      <c r="H230" s="230">
        <v>1</v>
      </c>
      <c r="I230" s="231"/>
      <c r="J230" s="232">
        <f>ROUND(I230*H230,2)</f>
        <v>0</v>
      </c>
      <c r="K230" s="228" t="s">
        <v>1</v>
      </c>
      <c r="L230" s="44"/>
      <c r="M230" s="233" t="s">
        <v>1</v>
      </c>
      <c r="N230" s="234" t="s">
        <v>38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455</v>
      </c>
      <c r="AT230" s="237" t="s">
        <v>146</v>
      </c>
      <c r="AU230" s="237" t="s">
        <v>83</v>
      </c>
      <c r="AY230" s="17" t="s">
        <v>143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80</v>
      </c>
      <c r="BK230" s="238">
        <f>ROUND(I230*H230,2)</f>
        <v>0</v>
      </c>
      <c r="BL230" s="17" t="s">
        <v>455</v>
      </c>
      <c r="BM230" s="237" t="s">
        <v>753</v>
      </c>
    </row>
    <row r="231" s="2" customFormat="1" ht="24.15" customHeight="1">
      <c r="A231" s="38"/>
      <c r="B231" s="39"/>
      <c r="C231" s="226" t="s">
        <v>400</v>
      </c>
      <c r="D231" s="226" t="s">
        <v>146</v>
      </c>
      <c r="E231" s="227" t="s">
        <v>754</v>
      </c>
      <c r="F231" s="228" t="s">
        <v>755</v>
      </c>
      <c r="G231" s="229" t="s">
        <v>327</v>
      </c>
      <c r="H231" s="230">
        <v>1</v>
      </c>
      <c r="I231" s="231"/>
      <c r="J231" s="232">
        <f>ROUND(I231*H231,2)</f>
        <v>0</v>
      </c>
      <c r="K231" s="228" t="s">
        <v>1</v>
      </c>
      <c r="L231" s="44"/>
      <c r="M231" s="233" t="s">
        <v>1</v>
      </c>
      <c r="N231" s="234" t="s">
        <v>38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455</v>
      </c>
      <c r="AT231" s="237" t="s">
        <v>146</v>
      </c>
      <c r="AU231" s="237" t="s">
        <v>83</v>
      </c>
      <c r="AY231" s="17" t="s">
        <v>143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80</v>
      </c>
      <c r="BK231" s="238">
        <f>ROUND(I231*H231,2)</f>
        <v>0</v>
      </c>
      <c r="BL231" s="17" t="s">
        <v>455</v>
      </c>
      <c r="BM231" s="237" t="s">
        <v>756</v>
      </c>
    </row>
    <row r="232" s="2" customFormat="1" ht="14.4" customHeight="1">
      <c r="A232" s="38"/>
      <c r="B232" s="39"/>
      <c r="C232" s="226" t="s">
        <v>406</v>
      </c>
      <c r="D232" s="226" t="s">
        <v>146</v>
      </c>
      <c r="E232" s="227" t="s">
        <v>757</v>
      </c>
      <c r="F232" s="228" t="s">
        <v>758</v>
      </c>
      <c r="G232" s="229" t="s">
        <v>327</v>
      </c>
      <c r="H232" s="230">
        <v>1</v>
      </c>
      <c r="I232" s="231"/>
      <c r="J232" s="232">
        <f>ROUND(I232*H232,2)</f>
        <v>0</v>
      </c>
      <c r="K232" s="228" t="s">
        <v>1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455</v>
      </c>
      <c r="AT232" s="237" t="s">
        <v>146</v>
      </c>
      <c r="AU232" s="237" t="s">
        <v>83</v>
      </c>
      <c r="AY232" s="17" t="s">
        <v>143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455</v>
      </c>
      <c r="BM232" s="237" t="s">
        <v>759</v>
      </c>
    </row>
    <row r="233" s="2" customFormat="1" ht="14.4" customHeight="1">
      <c r="A233" s="38"/>
      <c r="B233" s="39"/>
      <c r="C233" s="226" t="s">
        <v>410</v>
      </c>
      <c r="D233" s="226" t="s">
        <v>146</v>
      </c>
      <c r="E233" s="227" t="s">
        <v>760</v>
      </c>
      <c r="F233" s="228" t="s">
        <v>761</v>
      </c>
      <c r="G233" s="229" t="s">
        <v>327</v>
      </c>
      <c r="H233" s="230">
        <v>1</v>
      </c>
      <c r="I233" s="231"/>
      <c r="J233" s="232">
        <f>ROUND(I233*H233,2)</f>
        <v>0</v>
      </c>
      <c r="K233" s="228" t="s">
        <v>1</v>
      </c>
      <c r="L233" s="44"/>
      <c r="M233" s="290" t="s">
        <v>1</v>
      </c>
      <c r="N233" s="291" t="s">
        <v>38</v>
      </c>
      <c r="O233" s="292"/>
      <c r="P233" s="293">
        <f>O233*H233</f>
        <v>0</v>
      </c>
      <c r="Q233" s="293">
        <v>0</v>
      </c>
      <c r="R233" s="293">
        <f>Q233*H233</f>
        <v>0</v>
      </c>
      <c r="S233" s="293">
        <v>0</v>
      </c>
      <c r="T233" s="29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455</v>
      </c>
      <c r="AT233" s="237" t="s">
        <v>146</v>
      </c>
      <c r="AU233" s="237" t="s">
        <v>83</v>
      </c>
      <c r="AY233" s="17" t="s">
        <v>143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80</v>
      </c>
      <c r="BK233" s="238">
        <f>ROUND(I233*H233,2)</f>
        <v>0</v>
      </c>
      <c r="BL233" s="17" t="s">
        <v>455</v>
      </c>
      <c r="BM233" s="237" t="s">
        <v>762</v>
      </c>
    </row>
    <row r="234" s="2" customFormat="1" ht="6.96" customHeight="1">
      <c r="A234" s="38"/>
      <c r="B234" s="66"/>
      <c r="C234" s="67"/>
      <c r="D234" s="67"/>
      <c r="E234" s="67"/>
      <c r="F234" s="67"/>
      <c r="G234" s="67"/>
      <c r="H234" s="67"/>
      <c r="I234" s="67"/>
      <c r="J234" s="67"/>
      <c r="K234" s="67"/>
      <c r="L234" s="44"/>
      <c r="M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</sheetData>
  <sheetProtection sheet="1" autoFilter="0" formatColumns="0" formatRows="0" objects="1" scenarios="1" spinCount="100000" saltValue="eMhsaguVlT3OPH0QZg01K530Ih8t/DTXrWmX2dGrQLDArm+5PNSurrfoWtNk6kLWi/cRWNUyz1yJb3JlW7LBWQ==" hashValue="7ZNys5+pTNv7XXLZZ2RiHVsJzkNoAXcRN0YnY1eppIfO9Gf2RnqvqGLCGGmyiMoqKqnIqT4qezzixU5manMDcA==" algorithmName="SHA-512" password="CC35"/>
  <autoFilter ref="C126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98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 xml:space="preserve">Rekonstrukce odborných učeben ZŠ Karviná - školy III - ZŠ Borovského  stavba</v>
      </c>
      <c r="F7" s="150"/>
      <c r="G7" s="150"/>
      <c r="H7" s="150"/>
      <c r="L7" s="20"/>
    </row>
    <row r="8" hidden="1" s="1" customFormat="1" ht="12" customHeight="1">
      <c r="B8" s="20"/>
      <c r="D8" s="150" t="s">
        <v>99</v>
      </c>
      <c r="L8" s="20"/>
    </row>
    <row r="9" hidden="1" s="2" customFormat="1" ht="23.25" customHeight="1">
      <c r="A9" s="38"/>
      <c r="B9" s="44"/>
      <c r="C9" s="38"/>
      <c r="D9" s="38"/>
      <c r="E9" s="151" t="s">
        <v>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101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763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4. 9. 2017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ROUND((SUM(BE122:BE130)),  2)</f>
        <v>0</v>
      </c>
      <c r="G35" s="38"/>
      <c r="H35" s="38"/>
      <c r="I35" s="164">
        <v>0.20999999999999999</v>
      </c>
      <c r="J35" s="163">
        <f>ROUND(((SUM(BE122:BE130))*I35),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39</v>
      </c>
      <c r="F36" s="163">
        <f>ROUND((SUM(BF122:BF130)),  2)</f>
        <v>0</v>
      </c>
      <c r="G36" s="38"/>
      <c r="H36" s="38"/>
      <c r="I36" s="164">
        <v>0.14999999999999999</v>
      </c>
      <c r="J36" s="163">
        <f>ROUND(((SUM(BF122:BF130))*I36),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ROUND((SUM(BG122:BG130)),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ROUND((SUM(BH122:BH130)),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ROUND((SUM(BI122:BI130)),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 xml:space="preserve">Rekonstrukce odborných učeben ZŠ Karviná - školy III - ZŠ Borovského 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100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003 - IT do stavby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4. 9. 2017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104</v>
      </c>
      <c r="D96" s="185"/>
      <c r="E96" s="185"/>
      <c r="F96" s="185"/>
      <c r="G96" s="185"/>
      <c r="H96" s="185"/>
      <c r="I96" s="185"/>
      <c r="J96" s="186" t="s">
        <v>105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106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107</v>
      </c>
    </row>
    <row r="99" s="9" customFormat="1" ht="24.96" customHeight="1">
      <c r="A99" s="9"/>
      <c r="B99" s="188"/>
      <c r="C99" s="189"/>
      <c r="D99" s="190" t="s">
        <v>764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765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83" t="str">
        <f>E7</f>
        <v xml:space="preserve">Rekonstrukce odborných učeben ZŠ Karviná - školy III - ZŠ Borovského  stavba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99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23.25" customHeight="1">
      <c r="A112" s="38"/>
      <c r="B112" s="39"/>
      <c r="C112" s="40"/>
      <c r="D112" s="40"/>
      <c r="E112" s="183" t="s">
        <v>100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 xml:space="preserve">003 - IT do stavby 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4. 9. 2017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129</v>
      </c>
      <c r="D121" s="202" t="s">
        <v>58</v>
      </c>
      <c r="E121" s="202" t="s">
        <v>54</v>
      </c>
      <c r="F121" s="202" t="s">
        <v>55</v>
      </c>
      <c r="G121" s="202" t="s">
        <v>130</v>
      </c>
      <c r="H121" s="202" t="s">
        <v>131</v>
      </c>
      <c r="I121" s="202" t="s">
        <v>132</v>
      </c>
      <c r="J121" s="202" t="s">
        <v>105</v>
      </c>
      <c r="K121" s="203" t="s">
        <v>133</v>
      </c>
      <c r="L121" s="204"/>
      <c r="M121" s="100" t="s">
        <v>1</v>
      </c>
      <c r="N121" s="101" t="s">
        <v>37</v>
      </c>
      <c r="O121" s="101" t="s">
        <v>134</v>
      </c>
      <c r="P121" s="101" t="s">
        <v>135</v>
      </c>
      <c r="Q121" s="101" t="s">
        <v>136</v>
      </c>
      <c r="R121" s="101" t="s">
        <v>137</v>
      </c>
      <c r="S121" s="101" t="s">
        <v>138</v>
      </c>
      <c r="T121" s="102" t="s">
        <v>139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140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107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72</v>
      </c>
      <c r="E123" s="213" t="s">
        <v>357</v>
      </c>
      <c r="F123" s="213" t="s">
        <v>766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158</v>
      </c>
      <c r="AT123" s="222" t="s">
        <v>72</v>
      </c>
      <c r="AU123" s="222" t="s">
        <v>73</v>
      </c>
      <c r="AY123" s="221" t="s">
        <v>143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72</v>
      </c>
      <c r="E124" s="224" t="s">
        <v>767</v>
      </c>
      <c r="F124" s="224" t="s">
        <v>663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SUM(P125:P130)</f>
        <v>0</v>
      </c>
      <c r="Q124" s="218"/>
      <c r="R124" s="219">
        <f>SUM(R125:R130)</f>
        <v>0</v>
      </c>
      <c r="S124" s="218"/>
      <c r="T124" s="220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158</v>
      </c>
      <c r="AT124" s="222" t="s">
        <v>72</v>
      </c>
      <c r="AU124" s="222" t="s">
        <v>80</v>
      </c>
      <c r="AY124" s="221" t="s">
        <v>143</v>
      </c>
      <c r="BK124" s="223">
        <f>SUM(BK125:BK130)</f>
        <v>0</v>
      </c>
    </row>
    <row r="125" s="2" customFormat="1" ht="24.15" customHeight="1">
      <c r="A125" s="38"/>
      <c r="B125" s="39"/>
      <c r="C125" s="226" t="s">
        <v>80</v>
      </c>
      <c r="D125" s="226" t="s">
        <v>146</v>
      </c>
      <c r="E125" s="227" t="s">
        <v>768</v>
      </c>
      <c r="F125" s="228" t="s">
        <v>769</v>
      </c>
      <c r="G125" s="229" t="s">
        <v>200</v>
      </c>
      <c r="H125" s="230">
        <v>700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38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151</v>
      </c>
      <c r="AT125" s="237" t="s">
        <v>146</v>
      </c>
      <c r="AU125" s="237" t="s">
        <v>83</v>
      </c>
      <c r="AY125" s="17" t="s">
        <v>143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80</v>
      </c>
      <c r="BK125" s="238">
        <f>ROUND(I125*H125,2)</f>
        <v>0</v>
      </c>
      <c r="BL125" s="17" t="s">
        <v>151</v>
      </c>
      <c r="BM125" s="237" t="s">
        <v>770</v>
      </c>
    </row>
    <row r="126" s="2" customFormat="1" ht="24.15" customHeight="1">
      <c r="A126" s="38"/>
      <c r="B126" s="39"/>
      <c r="C126" s="226" t="s">
        <v>83</v>
      </c>
      <c r="D126" s="226" t="s">
        <v>146</v>
      </c>
      <c r="E126" s="227" t="s">
        <v>771</v>
      </c>
      <c r="F126" s="228" t="s">
        <v>772</v>
      </c>
      <c r="G126" s="229" t="s">
        <v>332</v>
      </c>
      <c r="H126" s="230">
        <v>2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38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151</v>
      </c>
      <c r="AT126" s="237" t="s">
        <v>146</v>
      </c>
      <c r="AU126" s="237" t="s">
        <v>83</v>
      </c>
      <c r="AY126" s="17" t="s">
        <v>143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151</v>
      </c>
      <c r="BM126" s="237" t="s">
        <v>773</v>
      </c>
    </row>
    <row r="127" s="2" customFormat="1" ht="24.15" customHeight="1">
      <c r="A127" s="38"/>
      <c r="B127" s="39"/>
      <c r="C127" s="226" t="s">
        <v>158</v>
      </c>
      <c r="D127" s="226" t="s">
        <v>146</v>
      </c>
      <c r="E127" s="227" t="s">
        <v>774</v>
      </c>
      <c r="F127" s="228" t="s">
        <v>775</v>
      </c>
      <c r="G127" s="229" t="s">
        <v>332</v>
      </c>
      <c r="H127" s="230">
        <v>15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151</v>
      </c>
      <c r="AT127" s="237" t="s">
        <v>146</v>
      </c>
      <c r="AU127" s="237" t="s">
        <v>83</v>
      </c>
      <c r="AY127" s="17" t="s">
        <v>143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151</v>
      </c>
      <c r="BM127" s="237" t="s">
        <v>776</v>
      </c>
    </row>
    <row r="128" s="2" customFormat="1" ht="37.8" customHeight="1">
      <c r="A128" s="38"/>
      <c r="B128" s="39"/>
      <c r="C128" s="226" t="s">
        <v>151</v>
      </c>
      <c r="D128" s="226" t="s">
        <v>146</v>
      </c>
      <c r="E128" s="227" t="s">
        <v>777</v>
      </c>
      <c r="F128" s="228" t="s">
        <v>778</v>
      </c>
      <c r="G128" s="229" t="s">
        <v>332</v>
      </c>
      <c r="H128" s="230">
        <v>30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151</v>
      </c>
      <c r="AT128" s="237" t="s">
        <v>146</v>
      </c>
      <c r="AU128" s="237" t="s">
        <v>83</v>
      </c>
      <c r="AY128" s="17" t="s">
        <v>143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151</v>
      </c>
      <c r="BM128" s="237" t="s">
        <v>779</v>
      </c>
    </row>
    <row r="129" s="2" customFormat="1" ht="14.4" customHeight="1">
      <c r="A129" s="38"/>
      <c r="B129" s="39"/>
      <c r="C129" s="226" t="s">
        <v>168</v>
      </c>
      <c r="D129" s="226" t="s">
        <v>146</v>
      </c>
      <c r="E129" s="227" t="s">
        <v>780</v>
      </c>
      <c r="F129" s="228" t="s">
        <v>781</v>
      </c>
      <c r="G129" s="229" t="s">
        <v>200</v>
      </c>
      <c r="H129" s="230">
        <v>35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151</v>
      </c>
      <c r="AT129" s="237" t="s">
        <v>146</v>
      </c>
      <c r="AU129" s="237" t="s">
        <v>83</v>
      </c>
      <c r="AY129" s="17" t="s">
        <v>143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151</v>
      </c>
      <c r="BM129" s="237" t="s">
        <v>782</v>
      </c>
    </row>
    <row r="130" s="2" customFormat="1" ht="14.4" customHeight="1">
      <c r="A130" s="38"/>
      <c r="B130" s="39"/>
      <c r="C130" s="226" t="s">
        <v>144</v>
      </c>
      <c r="D130" s="226" t="s">
        <v>146</v>
      </c>
      <c r="E130" s="227" t="s">
        <v>783</v>
      </c>
      <c r="F130" s="228" t="s">
        <v>784</v>
      </c>
      <c r="G130" s="229" t="s">
        <v>332</v>
      </c>
      <c r="H130" s="230">
        <v>15</v>
      </c>
      <c r="I130" s="231"/>
      <c r="J130" s="232">
        <f>ROUND(I130*H130,2)</f>
        <v>0</v>
      </c>
      <c r="K130" s="228" t="s">
        <v>1</v>
      </c>
      <c r="L130" s="44"/>
      <c r="M130" s="290" t="s">
        <v>1</v>
      </c>
      <c r="N130" s="291" t="s">
        <v>38</v>
      </c>
      <c r="O130" s="292"/>
      <c r="P130" s="293">
        <f>O130*H130</f>
        <v>0</v>
      </c>
      <c r="Q130" s="293">
        <v>0</v>
      </c>
      <c r="R130" s="293">
        <f>Q130*H130</f>
        <v>0</v>
      </c>
      <c r="S130" s="293">
        <v>0</v>
      </c>
      <c r="T130" s="29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151</v>
      </c>
      <c r="AT130" s="237" t="s">
        <v>146</v>
      </c>
      <c r="AU130" s="237" t="s">
        <v>83</v>
      </c>
      <c r="AY130" s="17" t="s">
        <v>143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151</v>
      </c>
      <c r="BM130" s="237" t="s">
        <v>785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Fu5grgxg5P0C7BwmOEorR2OU7t7RYwYRew4ZIJ5w9Nrb4DwIKHFTA8jJHW/5p2X0DJEQX0UDRnLtu1EFU8XLqg==" hashValue="lNtffa/d0SxHYKbLl4zTv99wfY5GZXV7Sfkw41FLYzjfr+G0Rg/hyfH3a7AGUDftdO1L32PZRArHxk6jQGLJEQ==" algorithmName="SHA-512" password="CC35"/>
  <autoFilter ref="C121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hidden="1" s="1" customFormat="1" ht="24.96" customHeight="1">
      <c r="B4" s="20"/>
      <c r="D4" s="148" t="s">
        <v>98</v>
      </c>
      <c r="L4" s="20"/>
      <c r="M4" s="14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16</v>
      </c>
      <c r="L6" s="20"/>
    </row>
    <row r="7" hidden="1" s="1" customFormat="1" ht="26.25" customHeight="1">
      <c r="B7" s="20"/>
      <c r="E7" s="151" t="str">
        <f>'Rekapitulace stavby'!K6</f>
        <v xml:space="preserve">Rekonstrukce odborných učeben ZŠ Karviná - školy III - ZŠ Borovského  stavba</v>
      </c>
      <c r="F7" s="150"/>
      <c r="G7" s="150"/>
      <c r="H7" s="150"/>
      <c r="L7" s="20"/>
    </row>
    <row r="8" hidden="1" s="2" customFormat="1" ht="12" customHeight="1">
      <c r="A8" s="38"/>
      <c r="B8" s="44"/>
      <c r="C8" s="38"/>
      <c r="D8" s="15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2" t="s">
        <v>786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4. 9. 2017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ROUND((SUM(BE121:BE143)),  2)</f>
        <v>0</v>
      </c>
      <c r="G33" s="38"/>
      <c r="H33" s="38"/>
      <c r="I33" s="164">
        <v>0.20999999999999999</v>
      </c>
      <c r="J33" s="163">
        <f>ROUND(((SUM(BE121:BE143))*I33),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0" t="s">
        <v>39</v>
      </c>
      <c r="F34" s="163">
        <f>ROUND((SUM(BF121:BF143)),  2)</f>
        <v>0</v>
      </c>
      <c r="G34" s="38"/>
      <c r="H34" s="38"/>
      <c r="I34" s="164">
        <v>0.14999999999999999</v>
      </c>
      <c r="J34" s="163">
        <f>ROUND(((SUM(BF121:BF143))*I34),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ROUND((SUM(BG121:BG143)),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ROUND((SUM(BH121:BH143)),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ROUND((SUM(BI121:BI143)),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 xml:space="preserve">Rekonstrukce odborných učeben ZŠ Karviná - školy III - ZŠ Borovského  stavba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006 -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4. 9. 2017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104</v>
      </c>
      <c r="D94" s="185"/>
      <c r="E94" s="185"/>
      <c r="F94" s="185"/>
      <c r="G94" s="185"/>
      <c r="H94" s="185"/>
      <c r="I94" s="185"/>
      <c r="J94" s="186" t="s">
        <v>105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106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88"/>
      <c r="C97" s="189"/>
      <c r="D97" s="190" t="s">
        <v>787</v>
      </c>
      <c r="E97" s="191"/>
      <c r="F97" s="191"/>
      <c r="G97" s="191"/>
      <c r="H97" s="191"/>
      <c r="I97" s="191"/>
      <c r="J97" s="192">
        <f>J122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788</v>
      </c>
      <c r="E98" s="196"/>
      <c r="F98" s="196"/>
      <c r="G98" s="196"/>
      <c r="H98" s="196"/>
      <c r="I98" s="196"/>
      <c r="J98" s="197">
        <f>J123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789</v>
      </c>
      <c r="E99" s="196"/>
      <c r="F99" s="196"/>
      <c r="G99" s="196"/>
      <c r="H99" s="196"/>
      <c r="I99" s="196"/>
      <c r="J99" s="197">
        <f>J128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790</v>
      </c>
      <c r="E100" s="196"/>
      <c r="F100" s="196"/>
      <c r="G100" s="196"/>
      <c r="H100" s="196"/>
      <c r="I100" s="196"/>
      <c r="J100" s="197">
        <f>J139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791</v>
      </c>
      <c r="E101" s="191"/>
      <c r="F101" s="191"/>
      <c r="G101" s="191"/>
      <c r="H101" s="191"/>
      <c r="I101" s="191"/>
      <c r="J101" s="192">
        <f>J141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83" t="str">
        <f>E7</f>
        <v xml:space="preserve">Rekonstrukce odborných učeben ZŠ Karviná - školy III - ZŠ Borovského  stavba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 xml:space="preserve">006 - Ostatní a vedlejší náklady 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4. 9. 2017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129</v>
      </c>
      <c r="D120" s="202" t="s">
        <v>58</v>
      </c>
      <c r="E120" s="202" t="s">
        <v>54</v>
      </c>
      <c r="F120" s="202" t="s">
        <v>55</v>
      </c>
      <c r="G120" s="202" t="s">
        <v>130</v>
      </c>
      <c r="H120" s="202" t="s">
        <v>131</v>
      </c>
      <c r="I120" s="202" t="s">
        <v>132</v>
      </c>
      <c r="J120" s="202" t="s">
        <v>105</v>
      </c>
      <c r="K120" s="203" t="s">
        <v>133</v>
      </c>
      <c r="L120" s="204"/>
      <c r="M120" s="100" t="s">
        <v>1</v>
      </c>
      <c r="N120" s="101" t="s">
        <v>37</v>
      </c>
      <c r="O120" s="101" t="s">
        <v>134</v>
      </c>
      <c r="P120" s="101" t="s">
        <v>135</v>
      </c>
      <c r="Q120" s="101" t="s">
        <v>136</v>
      </c>
      <c r="R120" s="101" t="s">
        <v>137</v>
      </c>
      <c r="S120" s="101" t="s">
        <v>138</v>
      </c>
      <c r="T120" s="102" t="s">
        <v>139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140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P122+P141</f>
        <v>0</v>
      </c>
      <c r="Q121" s="104"/>
      <c r="R121" s="207">
        <f>R122+R141</f>
        <v>0</v>
      </c>
      <c r="S121" s="104"/>
      <c r="T121" s="208">
        <f>T122+T141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107</v>
      </c>
      <c r="BK121" s="209">
        <f>BK122+BK141</f>
        <v>0</v>
      </c>
    </row>
    <row r="122" s="12" customFormat="1" ht="25.92" customHeight="1">
      <c r="A122" s="12"/>
      <c r="B122" s="210"/>
      <c r="C122" s="211"/>
      <c r="D122" s="212" t="s">
        <v>72</v>
      </c>
      <c r="E122" s="213" t="s">
        <v>792</v>
      </c>
      <c r="F122" s="213" t="s">
        <v>792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P123+P128+P139</f>
        <v>0</v>
      </c>
      <c r="Q122" s="218"/>
      <c r="R122" s="219">
        <f>R123+R128+R139</f>
        <v>0</v>
      </c>
      <c r="S122" s="218"/>
      <c r="T122" s="220">
        <f>T123+T128+T139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168</v>
      </c>
      <c r="AT122" s="222" t="s">
        <v>72</v>
      </c>
      <c r="AU122" s="222" t="s">
        <v>73</v>
      </c>
      <c r="AY122" s="221" t="s">
        <v>143</v>
      </c>
      <c r="BK122" s="223">
        <f>BK123+BK128+BK139</f>
        <v>0</v>
      </c>
    </row>
    <row r="123" s="12" customFormat="1" ht="22.8" customHeight="1">
      <c r="A123" s="12"/>
      <c r="B123" s="210"/>
      <c r="C123" s="211"/>
      <c r="D123" s="212" t="s">
        <v>72</v>
      </c>
      <c r="E123" s="224" t="s">
        <v>73</v>
      </c>
      <c r="F123" s="224" t="s">
        <v>793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SUM(P124:P127)</f>
        <v>0</v>
      </c>
      <c r="Q123" s="218"/>
      <c r="R123" s="219">
        <f>SUM(R124:R127)</f>
        <v>0</v>
      </c>
      <c r="S123" s="218"/>
      <c r="T123" s="220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168</v>
      </c>
      <c r="AT123" s="222" t="s">
        <v>72</v>
      </c>
      <c r="AU123" s="222" t="s">
        <v>80</v>
      </c>
      <c r="AY123" s="221" t="s">
        <v>143</v>
      </c>
      <c r="BK123" s="223">
        <f>SUM(BK124:BK127)</f>
        <v>0</v>
      </c>
    </row>
    <row r="124" s="2" customFormat="1" ht="14.4" customHeight="1">
      <c r="A124" s="38"/>
      <c r="B124" s="39"/>
      <c r="C124" s="226" t="s">
        <v>80</v>
      </c>
      <c r="D124" s="226" t="s">
        <v>146</v>
      </c>
      <c r="E124" s="227" t="s">
        <v>794</v>
      </c>
      <c r="F124" s="228" t="s">
        <v>795</v>
      </c>
      <c r="G124" s="229" t="s">
        <v>327</v>
      </c>
      <c r="H124" s="230">
        <v>1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38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151</v>
      </c>
      <c r="AT124" s="237" t="s">
        <v>146</v>
      </c>
      <c r="AU124" s="237" t="s">
        <v>83</v>
      </c>
      <c r="AY124" s="17" t="s">
        <v>143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80</v>
      </c>
      <c r="BK124" s="238">
        <f>ROUND(I124*H124,2)</f>
        <v>0</v>
      </c>
      <c r="BL124" s="17" t="s">
        <v>151</v>
      </c>
      <c r="BM124" s="237" t="s">
        <v>796</v>
      </c>
    </row>
    <row r="125" s="2" customFormat="1" ht="14.4" customHeight="1">
      <c r="A125" s="38"/>
      <c r="B125" s="39"/>
      <c r="C125" s="226" t="s">
        <v>83</v>
      </c>
      <c r="D125" s="226" t="s">
        <v>146</v>
      </c>
      <c r="E125" s="227" t="s">
        <v>797</v>
      </c>
      <c r="F125" s="228" t="s">
        <v>798</v>
      </c>
      <c r="G125" s="229" t="s">
        <v>327</v>
      </c>
      <c r="H125" s="230">
        <v>1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38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151</v>
      </c>
      <c r="AT125" s="237" t="s">
        <v>146</v>
      </c>
      <c r="AU125" s="237" t="s">
        <v>83</v>
      </c>
      <c r="AY125" s="17" t="s">
        <v>143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80</v>
      </c>
      <c r="BK125" s="238">
        <f>ROUND(I125*H125,2)</f>
        <v>0</v>
      </c>
      <c r="BL125" s="17" t="s">
        <v>151</v>
      </c>
      <c r="BM125" s="237" t="s">
        <v>799</v>
      </c>
    </row>
    <row r="126" s="2" customFormat="1" ht="24.15" customHeight="1">
      <c r="A126" s="38"/>
      <c r="B126" s="39"/>
      <c r="C126" s="226" t="s">
        <v>158</v>
      </c>
      <c r="D126" s="226" t="s">
        <v>146</v>
      </c>
      <c r="E126" s="227" t="s">
        <v>800</v>
      </c>
      <c r="F126" s="228" t="s">
        <v>801</v>
      </c>
      <c r="G126" s="229" t="s">
        <v>327</v>
      </c>
      <c r="H126" s="230">
        <v>1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38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151</v>
      </c>
      <c r="AT126" s="237" t="s">
        <v>146</v>
      </c>
      <c r="AU126" s="237" t="s">
        <v>83</v>
      </c>
      <c r="AY126" s="17" t="s">
        <v>143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151</v>
      </c>
      <c r="BM126" s="237" t="s">
        <v>802</v>
      </c>
    </row>
    <row r="127" s="2" customFormat="1">
      <c r="A127" s="38"/>
      <c r="B127" s="39"/>
      <c r="C127" s="40"/>
      <c r="D127" s="241" t="s">
        <v>261</v>
      </c>
      <c r="E127" s="40"/>
      <c r="F127" s="261" t="s">
        <v>803</v>
      </c>
      <c r="G127" s="40"/>
      <c r="H127" s="40"/>
      <c r="I127" s="262"/>
      <c r="J127" s="40"/>
      <c r="K127" s="40"/>
      <c r="L127" s="44"/>
      <c r="M127" s="263"/>
      <c r="N127" s="264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261</v>
      </c>
      <c r="AU127" s="17" t="s">
        <v>83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804</v>
      </c>
      <c r="F128" s="224" t="s">
        <v>805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SUM(P129:P138)</f>
        <v>0</v>
      </c>
      <c r="Q128" s="218"/>
      <c r="R128" s="219">
        <f>SUM(R129:R138)</f>
        <v>0</v>
      </c>
      <c r="S128" s="218"/>
      <c r="T128" s="220">
        <f>SUM(T129:T138)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168</v>
      </c>
      <c r="AT128" s="222" t="s">
        <v>72</v>
      </c>
      <c r="AU128" s="222" t="s">
        <v>80</v>
      </c>
      <c r="AY128" s="221" t="s">
        <v>143</v>
      </c>
      <c r="BK128" s="223">
        <f>SUM(BK129:BK138)</f>
        <v>0</v>
      </c>
    </row>
    <row r="129" s="2" customFormat="1" ht="14.4" customHeight="1">
      <c r="A129" s="38"/>
      <c r="B129" s="39"/>
      <c r="C129" s="226" t="s">
        <v>151</v>
      </c>
      <c r="D129" s="226" t="s">
        <v>146</v>
      </c>
      <c r="E129" s="227" t="s">
        <v>806</v>
      </c>
      <c r="F129" s="228" t="s">
        <v>807</v>
      </c>
      <c r="G129" s="229" t="s">
        <v>327</v>
      </c>
      <c r="H129" s="230">
        <v>1</v>
      </c>
      <c r="I129" s="231"/>
      <c r="J129" s="232">
        <f>ROUND(I129*H129,2)</f>
        <v>0</v>
      </c>
      <c r="K129" s="228" t="s">
        <v>187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808</v>
      </c>
      <c r="AT129" s="237" t="s">
        <v>146</v>
      </c>
      <c r="AU129" s="237" t="s">
        <v>83</v>
      </c>
      <c r="AY129" s="17" t="s">
        <v>143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808</v>
      </c>
      <c r="BM129" s="237" t="s">
        <v>809</v>
      </c>
    </row>
    <row r="130" s="2" customFormat="1">
      <c r="A130" s="38"/>
      <c r="B130" s="39"/>
      <c r="C130" s="40"/>
      <c r="D130" s="241" t="s">
        <v>261</v>
      </c>
      <c r="E130" s="40"/>
      <c r="F130" s="261" t="s">
        <v>810</v>
      </c>
      <c r="G130" s="40"/>
      <c r="H130" s="40"/>
      <c r="I130" s="262"/>
      <c r="J130" s="40"/>
      <c r="K130" s="40"/>
      <c r="L130" s="44"/>
      <c r="M130" s="263"/>
      <c r="N130" s="26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261</v>
      </c>
      <c r="AU130" s="17" t="s">
        <v>83</v>
      </c>
    </row>
    <row r="131" s="2" customFormat="1" ht="14.4" customHeight="1">
      <c r="A131" s="38"/>
      <c r="B131" s="39"/>
      <c r="C131" s="226" t="s">
        <v>168</v>
      </c>
      <c r="D131" s="226" t="s">
        <v>146</v>
      </c>
      <c r="E131" s="227" t="s">
        <v>811</v>
      </c>
      <c r="F131" s="228" t="s">
        <v>812</v>
      </c>
      <c r="G131" s="229" t="s">
        <v>327</v>
      </c>
      <c r="H131" s="230">
        <v>1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38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808</v>
      </c>
      <c r="AT131" s="237" t="s">
        <v>146</v>
      </c>
      <c r="AU131" s="237" t="s">
        <v>83</v>
      </c>
      <c r="AY131" s="17" t="s">
        <v>143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808</v>
      </c>
      <c r="BM131" s="237" t="s">
        <v>813</v>
      </c>
    </row>
    <row r="132" s="2" customFormat="1">
      <c r="A132" s="38"/>
      <c r="B132" s="39"/>
      <c r="C132" s="40"/>
      <c r="D132" s="241" t="s">
        <v>261</v>
      </c>
      <c r="E132" s="40"/>
      <c r="F132" s="261" t="s">
        <v>814</v>
      </c>
      <c r="G132" s="40"/>
      <c r="H132" s="40"/>
      <c r="I132" s="262"/>
      <c r="J132" s="40"/>
      <c r="K132" s="40"/>
      <c r="L132" s="44"/>
      <c r="M132" s="263"/>
      <c r="N132" s="26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261</v>
      </c>
      <c r="AU132" s="17" t="s">
        <v>83</v>
      </c>
    </row>
    <row r="133" s="2" customFormat="1" ht="14.4" customHeight="1">
      <c r="A133" s="38"/>
      <c r="B133" s="39"/>
      <c r="C133" s="226" t="s">
        <v>144</v>
      </c>
      <c r="D133" s="226" t="s">
        <v>146</v>
      </c>
      <c r="E133" s="227" t="s">
        <v>815</v>
      </c>
      <c r="F133" s="228" t="s">
        <v>816</v>
      </c>
      <c r="G133" s="229" t="s">
        <v>327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808</v>
      </c>
      <c r="AT133" s="237" t="s">
        <v>146</v>
      </c>
      <c r="AU133" s="237" t="s">
        <v>83</v>
      </c>
      <c r="AY133" s="17" t="s">
        <v>143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808</v>
      </c>
      <c r="BM133" s="237" t="s">
        <v>817</v>
      </c>
    </row>
    <row r="134" s="2" customFormat="1">
      <c r="A134" s="38"/>
      <c r="B134" s="39"/>
      <c r="C134" s="40"/>
      <c r="D134" s="241" t="s">
        <v>261</v>
      </c>
      <c r="E134" s="40"/>
      <c r="F134" s="261" t="s">
        <v>814</v>
      </c>
      <c r="G134" s="40"/>
      <c r="H134" s="40"/>
      <c r="I134" s="262"/>
      <c r="J134" s="40"/>
      <c r="K134" s="40"/>
      <c r="L134" s="44"/>
      <c r="M134" s="263"/>
      <c r="N134" s="26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261</v>
      </c>
      <c r="AU134" s="17" t="s">
        <v>83</v>
      </c>
    </row>
    <row r="135" s="2" customFormat="1" ht="14.4" customHeight="1">
      <c r="A135" s="38"/>
      <c r="B135" s="39"/>
      <c r="C135" s="226" t="s">
        <v>176</v>
      </c>
      <c r="D135" s="226" t="s">
        <v>146</v>
      </c>
      <c r="E135" s="227" t="s">
        <v>818</v>
      </c>
      <c r="F135" s="228" t="s">
        <v>819</v>
      </c>
      <c r="G135" s="229" t="s">
        <v>327</v>
      </c>
      <c r="H135" s="230">
        <v>1</v>
      </c>
      <c r="I135" s="231"/>
      <c r="J135" s="232">
        <f>ROUND(I135*H135,2)</f>
        <v>0</v>
      </c>
      <c r="K135" s="228" t="s">
        <v>187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808</v>
      </c>
      <c r="AT135" s="237" t="s">
        <v>146</v>
      </c>
      <c r="AU135" s="237" t="s">
        <v>83</v>
      </c>
      <c r="AY135" s="17" t="s">
        <v>143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808</v>
      </c>
      <c r="BM135" s="237" t="s">
        <v>820</v>
      </c>
    </row>
    <row r="136" s="2" customFormat="1">
      <c r="A136" s="38"/>
      <c r="B136" s="39"/>
      <c r="C136" s="40"/>
      <c r="D136" s="241" t="s">
        <v>261</v>
      </c>
      <c r="E136" s="40"/>
      <c r="F136" s="261" t="s">
        <v>821</v>
      </c>
      <c r="G136" s="40"/>
      <c r="H136" s="40"/>
      <c r="I136" s="262"/>
      <c r="J136" s="40"/>
      <c r="K136" s="40"/>
      <c r="L136" s="44"/>
      <c r="M136" s="263"/>
      <c r="N136" s="26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261</v>
      </c>
      <c r="AU136" s="17" t="s">
        <v>83</v>
      </c>
    </row>
    <row r="137" s="2" customFormat="1" ht="14.4" customHeight="1">
      <c r="A137" s="38"/>
      <c r="B137" s="39"/>
      <c r="C137" s="226" t="s">
        <v>180</v>
      </c>
      <c r="D137" s="226" t="s">
        <v>146</v>
      </c>
      <c r="E137" s="227" t="s">
        <v>822</v>
      </c>
      <c r="F137" s="228" t="s">
        <v>823</v>
      </c>
      <c r="G137" s="229" t="s">
        <v>327</v>
      </c>
      <c r="H137" s="230">
        <v>1</v>
      </c>
      <c r="I137" s="231"/>
      <c r="J137" s="232">
        <f>ROUND(I137*H137,2)</f>
        <v>0</v>
      </c>
      <c r="K137" s="228" t="s">
        <v>187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808</v>
      </c>
      <c r="AT137" s="237" t="s">
        <v>146</v>
      </c>
      <c r="AU137" s="237" t="s">
        <v>83</v>
      </c>
      <c r="AY137" s="17" t="s">
        <v>143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808</v>
      </c>
      <c r="BM137" s="237" t="s">
        <v>824</v>
      </c>
    </row>
    <row r="138" s="2" customFormat="1">
      <c r="A138" s="38"/>
      <c r="B138" s="39"/>
      <c r="C138" s="40"/>
      <c r="D138" s="241" t="s">
        <v>261</v>
      </c>
      <c r="E138" s="40"/>
      <c r="F138" s="261" t="s">
        <v>825</v>
      </c>
      <c r="G138" s="40"/>
      <c r="H138" s="40"/>
      <c r="I138" s="262"/>
      <c r="J138" s="40"/>
      <c r="K138" s="40"/>
      <c r="L138" s="44"/>
      <c r="M138" s="263"/>
      <c r="N138" s="26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261</v>
      </c>
      <c r="AU138" s="17" t="s">
        <v>83</v>
      </c>
    </row>
    <row r="139" s="12" customFormat="1" ht="22.8" customHeight="1">
      <c r="A139" s="12"/>
      <c r="B139" s="210"/>
      <c r="C139" s="211"/>
      <c r="D139" s="212" t="s">
        <v>72</v>
      </c>
      <c r="E139" s="224" t="s">
        <v>826</v>
      </c>
      <c r="F139" s="224" t="s">
        <v>827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P140</f>
        <v>0</v>
      </c>
      <c r="Q139" s="218"/>
      <c r="R139" s="219">
        <f>R140</f>
        <v>0</v>
      </c>
      <c r="S139" s="218"/>
      <c r="T139" s="22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168</v>
      </c>
      <c r="AT139" s="222" t="s">
        <v>72</v>
      </c>
      <c r="AU139" s="222" t="s">
        <v>80</v>
      </c>
      <c r="AY139" s="221" t="s">
        <v>143</v>
      </c>
      <c r="BK139" s="223">
        <f>BK140</f>
        <v>0</v>
      </c>
    </row>
    <row r="140" s="2" customFormat="1" ht="24.15" customHeight="1">
      <c r="A140" s="38"/>
      <c r="B140" s="39"/>
      <c r="C140" s="226" t="s">
        <v>184</v>
      </c>
      <c r="D140" s="226" t="s">
        <v>146</v>
      </c>
      <c r="E140" s="227" t="s">
        <v>828</v>
      </c>
      <c r="F140" s="228" t="s">
        <v>829</v>
      </c>
      <c r="G140" s="229" t="s">
        <v>327</v>
      </c>
      <c r="H140" s="230">
        <v>1</v>
      </c>
      <c r="I140" s="231"/>
      <c r="J140" s="232">
        <f>ROUND(I140*H140,2)</f>
        <v>0</v>
      </c>
      <c r="K140" s="228" t="s">
        <v>187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808</v>
      </c>
      <c r="AT140" s="237" t="s">
        <v>146</v>
      </c>
      <c r="AU140" s="237" t="s">
        <v>83</v>
      </c>
      <c r="AY140" s="17" t="s">
        <v>143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808</v>
      </c>
      <c r="BM140" s="237" t="s">
        <v>830</v>
      </c>
    </row>
    <row r="141" s="12" customFormat="1" ht="25.92" customHeight="1">
      <c r="A141" s="12"/>
      <c r="B141" s="210"/>
      <c r="C141" s="211"/>
      <c r="D141" s="212" t="s">
        <v>72</v>
      </c>
      <c r="E141" s="213" t="s">
        <v>831</v>
      </c>
      <c r="F141" s="213" t="s">
        <v>832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SUM(P142:P143)</f>
        <v>0</v>
      </c>
      <c r="Q141" s="218"/>
      <c r="R141" s="219">
        <f>SUM(R142:R143)</f>
        <v>0</v>
      </c>
      <c r="S141" s="218"/>
      <c r="T141" s="220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168</v>
      </c>
      <c r="AT141" s="222" t="s">
        <v>72</v>
      </c>
      <c r="AU141" s="222" t="s">
        <v>73</v>
      </c>
      <c r="AY141" s="221" t="s">
        <v>143</v>
      </c>
      <c r="BK141" s="223">
        <f>SUM(BK142:BK143)</f>
        <v>0</v>
      </c>
    </row>
    <row r="142" s="2" customFormat="1" ht="14.4" customHeight="1">
      <c r="A142" s="38"/>
      <c r="B142" s="39"/>
      <c r="C142" s="226" t="s">
        <v>189</v>
      </c>
      <c r="D142" s="226" t="s">
        <v>146</v>
      </c>
      <c r="E142" s="227" t="s">
        <v>833</v>
      </c>
      <c r="F142" s="228" t="s">
        <v>834</v>
      </c>
      <c r="G142" s="229" t="s">
        <v>327</v>
      </c>
      <c r="H142" s="230">
        <v>1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151</v>
      </c>
      <c r="AT142" s="237" t="s">
        <v>146</v>
      </c>
      <c r="AU142" s="237" t="s">
        <v>80</v>
      </c>
      <c r="AY142" s="17" t="s">
        <v>143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151</v>
      </c>
      <c r="BM142" s="237" t="s">
        <v>835</v>
      </c>
    </row>
    <row r="143" s="2" customFormat="1">
      <c r="A143" s="38"/>
      <c r="B143" s="39"/>
      <c r="C143" s="40"/>
      <c r="D143" s="241" t="s">
        <v>261</v>
      </c>
      <c r="E143" s="40"/>
      <c r="F143" s="261" t="s">
        <v>836</v>
      </c>
      <c r="G143" s="40"/>
      <c r="H143" s="40"/>
      <c r="I143" s="262"/>
      <c r="J143" s="40"/>
      <c r="K143" s="40"/>
      <c r="L143" s="44"/>
      <c r="M143" s="295"/>
      <c r="N143" s="296"/>
      <c r="O143" s="292"/>
      <c r="P143" s="292"/>
      <c r="Q143" s="292"/>
      <c r="R143" s="292"/>
      <c r="S143" s="292"/>
      <c r="T143" s="297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261</v>
      </c>
      <c r="AU143" s="17" t="s">
        <v>80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36PvDfxNOqmjyqgOYa8yrCT6esZqfILGLw7bhFGrHwvDWFGeWoDRsjb9ZEO2UsQGKTkLsWGKyYY58uyJ8gdobA==" hashValue="DC1owiSXGm712uVxe8Zp42rETooPErAPw5A7Z3Ha3+MuvV/9nh/mMeeDFhbNCI+L2r+9E/dNUz4E6pJkJU1SYA==" algorithmName="SHA-512" password="CC35"/>
  <autoFilter ref="C120:K14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2021-03-26T09:07:42Z</dcterms:created>
  <dcterms:modified xsi:type="dcterms:W3CDTF">2021-03-26T09:07:47Z</dcterms:modified>
</cp:coreProperties>
</file>